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hisat\Desktop\"/>
    </mc:Choice>
  </mc:AlternateContent>
  <xr:revisionPtr revIDLastSave="0" documentId="13_ncr:1_{4DF2D271-3E67-4240-8B88-B4603E244302}" xr6:coauthVersionLast="41" xr6:coauthVersionMax="41" xr10:uidLastSave="{00000000-0000-0000-0000-000000000000}"/>
  <bookViews>
    <workbookView xWindow="1425" yWindow="255" windowWidth="27000" windowHeight="14805" xr2:uid="{3BA95870-8258-43D6-B4D1-77D6F573483A}"/>
  </bookViews>
  <sheets>
    <sheet name="AERAdata" sheetId="1" r:id="rId1"/>
    <sheet name="AERAdata (定員増減率順)" sheetId="2" r:id="rId2"/>
    <sheet name="AERAdata (志望者増減率順)"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6" i="3" l="1"/>
  <c r="G56" i="2"/>
  <c r="R56" i="3" l="1"/>
  <c r="Q56" i="3"/>
  <c r="D56" i="3"/>
  <c r="P53" i="3"/>
  <c r="L53" i="3"/>
  <c r="M53" i="3" s="1"/>
  <c r="N53" i="3" s="1"/>
  <c r="O53" i="3" s="1"/>
  <c r="P38" i="3"/>
  <c r="L38" i="3"/>
  <c r="M38" i="3" s="1"/>
  <c r="N38" i="3" s="1"/>
  <c r="O38" i="3" s="1"/>
  <c r="P52" i="3"/>
  <c r="L52" i="3"/>
  <c r="M52" i="3" s="1"/>
  <c r="N52" i="3" s="1"/>
  <c r="O52" i="3" s="1"/>
  <c r="P41" i="3"/>
  <c r="L41" i="3"/>
  <c r="M41" i="3" s="1"/>
  <c r="N41" i="3" s="1"/>
  <c r="O41" i="3" s="1"/>
  <c r="P28" i="3"/>
  <c r="L28" i="3"/>
  <c r="M28" i="3" s="1"/>
  <c r="N28" i="3" s="1"/>
  <c r="O28" i="3" s="1"/>
  <c r="P34" i="3"/>
  <c r="L34" i="3"/>
  <c r="M34" i="3" s="1"/>
  <c r="N34" i="3" s="1"/>
  <c r="O34" i="3" s="1"/>
  <c r="P30" i="3"/>
  <c r="L30" i="3"/>
  <c r="M30" i="3" s="1"/>
  <c r="N30" i="3" s="1"/>
  <c r="O30" i="3" s="1"/>
  <c r="P48" i="3"/>
  <c r="L48" i="3"/>
  <c r="M48" i="3" s="1"/>
  <c r="N48" i="3" s="1"/>
  <c r="O48" i="3" s="1"/>
  <c r="P32" i="3"/>
  <c r="L32" i="3"/>
  <c r="M32" i="3" s="1"/>
  <c r="N32" i="3" s="1"/>
  <c r="O32" i="3" s="1"/>
  <c r="P54" i="3"/>
  <c r="L54" i="3"/>
  <c r="M54" i="3" s="1"/>
  <c r="N54" i="3" s="1"/>
  <c r="O54" i="3" s="1"/>
  <c r="P35" i="3"/>
  <c r="L35" i="3"/>
  <c r="M35" i="3" s="1"/>
  <c r="N35" i="3" s="1"/>
  <c r="O35" i="3" s="1"/>
  <c r="P42" i="3"/>
  <c r="L42" i="3"/>
  <c r="M42" i="3" s="1"/>
  <c r="N42" i="3" s="1"/>
  <c r="O42" i="3" s="1"/>
  <c r="P36" i="3"/>
  <c r="L36" i="3"/>
  <c r="M36" i="3" s="1"/>
  <c r="N36" i="3" s="1"/>
  <c r="O36" i="3" s="1"/>
  <c r="P16" i="3"/>
  <c r="L16" i="3"/>
  <c r="M16" i="3" s="1"/>
  <c r="N16" i="3" s="1"/>
  <c r="O16" i="3" s="1"/>
  <c r="P19" i="3"/>
  <c r="L19" i="3"/>
  <c r="M19" i="3" s="1"/>
  <c r="N19" i="3" s="1"/>
  <c r="O19" i="3" s="1"/>
  <c r="P23" i="3"/>
  <c r="L23" i="3"/>
  <c r="M23" i="3" s="1"/>
  <c r="N23" i="3" s="1"/>
  <c r="O23" i="3" s="1"/>
  <c r="P29" i="3"/>
  <c r="M29" i="3"/>
  <c r="N29" i="3" s="1"/>
  <c r="O29" i="3" s="1"/>
  <c r="L29" i="3"/>
  <c r="P20" i="3"/>
  <c r="L20" i="3"/>
  <c r="M20" i="3" s="1"/>
  <c r="N20" i="3" s="1"/>
  <c r="O20" i="3" s="1"/>
  <c r="P51" i="3"/>
  <c r="L51" i="3"/>
  <c r="M51" i="3" s="1"/>
  <c r="N51" i="3" s="1"/>
  <c r="O51" i="3" s="1"/>
  <c r="P46" i="3"/>
  <c r="M46" i="3"/>
  <c r="N46" i="3" s="1"/>
  <c r="O46" i="3" s="1"/>
  <c r="L46" i="3"/>
  <c r="P31" i="3"/>
  <c r="L31" i="3"/>
  <c r="M31" i="3" s="1"/>
  <c r="N31" i="3" s="1"/>
  <c r="O31" i="3" s="1"/>
  <c r="P40" i="3"/>
  <c r="L40" i="3"/>
  <c r="M40" i="3" s="1"/>
  <c r="N40" i="3" s="1"/>
  <c r="O40" i="3" s="1"/>
  <c r="P44" i="3"/>
  <c r="L44" i="3"/>
  <c r="M44" i="3" s="1"/>
  <c r="N44" i="3" s="1"/>
  <c r="O44" i="3" s="1"/>
  <c r="P6" i="3"/>
  <c r="L6" i="3"/>
  <c r="M6" i="3" s="1"/>
  <c r="N6" i="3" s="1"/>
  <c r="O6" i="3" s="1"/>
  <c r="P21" i="3"/>
  <c r="N21" i="3"/>
  <c r="O21" i="3" s="1"/>
  <c r="M21" i="3"/>
  <c r="L21" i="3"/>
  <c r="P37" i="3"/>
  <c r="L37" i="3"/>
  <c r="M37" i="3" s="1"/>
  <c r="N37" i="3" s="1"/>
  <c r="O37" i="3" s="1"/>
  <c r="P24" i="3"/>
  <c r="L24" i="3"/>
  <c r="M24" i="3" s="1"/>
  <c r="N24" i="3" s="1"/>
  <c r="O24" i="3" s="1"/>
  <c r="P18" i="3"/>
  <c r="N18" i="3"/>
  <c r="O18" i="3" s="1"/>
  <c r="M18" i="3"/>
  <c r="L18" i="3"/>
  <c r="P22" i="3"/>
  <c r="L22" i="3"/>
  <c r="M22" i="3" s="1"/>
  <c r="N22" i="3" s="1"/>
  <c r="O22" i="3" s="1"/>
  <c r="P15" i="3"/>
  <c r="L15" i="3"/>
  <c r="M15" i="3" s="1"/>
  <c r="N15" i="3" s="1"/>
  <c r="O15" i="3" s="1"/>
  <c r="P25" i="3"/>
  <c r="M25" i="3"/>
  <c r="N25" i="3" s="1"/>
  <c r="O25" i="3" s="1"/>
  <c r="L25" i="3"/>
  <c r="P10" i="3"/>
  <c r="L10" i="3"/>
  <c r="M10" i="3" s="1"/>
  <c r="N10" i="3" s="1"/>
  <c r="O10" i="3" s="1"/>
  <c r="P3" i="3"/>
  <c r="L3" i="3"/>
  <c r="M3" i="3" s="1"/>
  <c r="N3" i="3" s="1"/>
  <c r="O3" i="3" s="1"/>
  <c r="P17" i="3"/>
  <c r="L17" i="3"/>
  <c r="M17" i="3" s="1"/>
  <c r="N17" i="3" s="1"/>
  <c r="O17" i="3" s="1"/>
  <c r="P4" i="3"/>
  <c r="L4" i="3"/>
  <c r="M4" i="3" s="1"/>
  <c r="N4" i="3" s="1"/>
  <c r="O4" i="3" s="1"/>
  <c r="P14" i="3"/>
  <c r="L14" i="3"/>
  <c r="M14" i="3" s="1"/>
  <c r="N14" i="3" s="1"/>
  <c r="O14" i="3" s="1"/>
  <c r="P7" i="3"/>
  <c r="L7" i="3"/>
  <c r="M7" i="3" s="1"/>
  <c r="N7" i="3" s="1"/>
  <c r="O7" i="3" s="1"/>
  <c r="P39" i="3"/>
  <c r="L39" i="3"/>
  <c r="M39" i="3" s="1"/>
  <c r="N39" i="3" s="1"/>
  <c r="O39" i="3" s="1"/>
  <c r="P26" i="3"/>
  <c r="L26" i="3"/>
  <c r="M26" i="3" s="1"/>
  <c r="N26" i="3" s="1"/>
  <c r="O26" i="3" s="1"/>
  <c r="P13" i="3"/>
  <c r="L13" i="3"/>
  <c r="M13" i="3" s="1"/>
  <c r="N13" i="3" s="1"/>
  <c r="O13" i="3" s="1"/>
  <c r="P8" i="3"/>
  <c r="L8" i="3"/>
  <c r="M8" i="3" s="1"/>
  <c r="N8" i="3" s="1"/>
  <c r="O8" i="3" s="1"/>
  <c r="P12" i="3"/>
  <c r="L12" i="3"/>
  <c r="M12" i="3" s="1"/>
  <c r="N12" i="3" s="1"/>
  <c r="O12" i="3" s="1"/>
  <c r="P43" i="3"/>
  <c r="L43" i="3"/>
  <c r="M43" i="3" s="1"/>
  <c r="N43" i="3" s="1"/>
  <c r="O43" i="3" s="1"/>
  <c r="P50" i="3"/>
  <c r="L50" i="3"/>
  <c r="M50" i="3" s="1"/>
  <c r="N50" i="3" s="1"/>
  <c r="O50" i="3" s="1"/>
  <c r="P49" i="3"/>
  <c r="L49" i="3"/>
  <c r="M49" i="3" s="1"/>
  <c r="N49" i="3" s="1"/>
  <c r="O49" i="3" s="1"/>
  <c r="P9" i="3"/>
  <c r="L9" i="3"/>
  <c r="M9" i="3" s="1"/>
  <c r="N9" i="3" s="1"/>
  <c r="O9" i="3" s="1"/>
  <c r="P47" i="3"/>
  <c r="L47" i="3"/>
  <c r="M47" i="3" s="1"/>
  <c r="N47" i="3" s="1"/>
  <c r="O47" i="3" s="1"/>
  <c r="P11" i="3"/>
  <c r="L11" i="3"/>
  <c r="M11" i="3" s="1"/>
  <c r="N11" i="3" s="1"/>
  <c r="O11" i="3" s="1"/>
  <c r="P27" i="3"/>
  <c r="M27" i="3"/>
  <c r="N27" i="3" s="1"/>
  <c r="O27" i="3" s="1"/>
  <c r="L27" i="3"/>
  <c r="P33" i="3"/>
  <c r="L33" i="3"/>
  <c r="M33" i="3" s="1"/>
  <c r="N33" i="3" s="1"/>
  <c r="O33" i="3" s="1"/>
  <c r="P45" i="3"/>
  <c r="L45" i="3"/>
  <c r="M45" i="3" s="1"/>
  <c r="P5" i="3"/>
  <c r="M5" i="3"/>
  <c r="N5" i="3" s="1"/>
  <c r="O5" i="3" s="1"/>
  <c r="L5" i="3"/>
  <c r="D56" i="2"/>
  <c r="N61" i="2"/>
  <c r="N59" i="2"/>
  <c r="M56" i="2"/>
  <c r="N56" i="2"/>
  <c r="O56" i="2"/>
  <c r="P56" i="2"/>
  <c r="Q56" i="2"/>
  <c r="R56" i="2"/>
  <c r="L56" i="2"/>
  <c r="P14" i="2"/>
  <c r="L14" i="2"/>
  <c r="M14" i="2" s="1"/>
  <c r="N14" i="2" s="1"/>
  <c r="O14" i="2" s="1"/>
  <c r="P26" i="2"/>
  <c r="L26" i="2"/>
  <c r="M26" i="2" s="1"/>
  <c r="N26" i="2" s="1"/>
  <c r="O26" i="2" s="1"/>
  <c r="P4" i="2"/>
  <c r="L4" i="2"/>
  <c r="M4" i="2" s="1"/>
  <c r="N4" i="2" s="1"/>
  <c r="O4" i="2" s="1"/>
  <c r="P6" i="2"/>
  <c r="L6" i="2"/>
  <c r="M6" i="2" s="1"/>
  <c r="N6" i="2" s="1"/>
  <c r="O6" i="2" s="1"/>
  <c r="P16" i="2"/>
  <c r="M16" i="2"/>
  <c r="N16" i="2" s="1"/>
  <c r="O16" i="2" s="1"/>
  <c r="L16" i="2"/>
  <c r="P44" i="2"/>
  <c r="L44" i="2"/>
  <c r="M44" i="2" s="1"/>
  <c r="N44" i="2" s="1"/>
  <c r="O44" i="2" s="1"/>
  <c r="P5" i="2"/>
  <c r="L5" i="2"/>
  <c r="M5" i="2" s="1"/>
  <c r="N5" i="2" s="1"/>
  <c r="O5" i="2" s="1"/>
  <c r="P31" i="2"/>
  <c r="M31" i="2"/>
  <c r="N31" i="2" s="1"/>
  <c r="O31" i="2" s="1"/>
  <c r="L31" i="2"/>
  <c r="P36" i="2"/>
  <c r="L36" i="2"/>
  <c r="M36" i="2" s="1"/>
  <c r="N36" i="2" s="1"/>
  <c r="O36" i="2" s="1"/>
  <c r="P19" i="2"/>
  <c r="L19" i="2"/>
  <c r="M19" i="2" s="1"/>
  <c r="N19" i="2" s="1"/>
  <c r="O19" i="2" s="1"/>
  <c r="P20" i="2"/>
  <c r="L20" i="2"/>
  <c r="M20" i="2" s="1"/>
  <c r="N20" i="2" s="1"/>
  <c r="O20" i="2" s="1"/>
  <c r="P24" i="2"/>
  <c r="L24" i="2"/>
  <c r="M24" i="2" s="1"/>
  <c r="N24" i="2" s="1"/>
  <c r="O24" i="2" s="1"/>
  <c r="P49" i="2"/>
  <c r="L49" i="2"/>
  <c r="M49" i="2" s="1"/>
  <c r="N49" i="2" s="1"/>
  <c r="O49" i="2" s="1"/>
  <c r="P18" i="2"/>
  <c r="L18" i="2"/>
  <c r="M18" i="2" s="1"/>
  <c r="P37" i="2"/>
  <c r="M37" i="2"/>
  <c r="N37" i="2" s="1"/>
  <c r="O37" i="2" s="1"/>
  <c r="L37" i="2"/>
  <c r="P29" i="2"/>
  <c r="L29" i="2"/>
  <c r="M29" i="2" s="1"/>
  <c r="N29" i="2" s="1"/>
  <c r="O29" i="2" s="1"/>
  <c r="P23" i="2"/>
  <c r="L23" i="2"/>
  <c r="M23" i="2" s="1"/>
  <c r="N23" i="2" s="1"/>
  <c r="O23" i="2" s="1"/>
  <c r="P28" i="2"/>
  <c r="L28" i="2"/>
  <c r="M28" i="2" s="1"/>
  <c r="N28" i="2" s="1"/>
  <c r="O28" i="2" s="1"/>
  <c r="P51" i="2"/>
  <c r="L51" i="2"/>
  <c r="M51" i="2" s="1"/>
  <c r="N51" i="2" s="1"/>
  <c r="O51" i="2" s="1"/>
  <c r="P53" i="2"/>
  <c r="L53" i="2"/>
  <c r="M53" i="2" s="1"/>
  <c r="N53" i="2" s="1"/>
  <c r="O53" i="2" s="1"/>
  <c r="P27" i="2"/>
  <c r="M27" i="2"/>
  <c r="N27" i="2" s="1"/>
  <c r="O27" i="2" s="1"/>
  <c r="L27" i="2"/>
  <c r="P34" i="2"/>
  <c r="L34" i="2"/>
  <c r="M34" i="2" s="1"/>
  <c r="N34" i="2" s="1"/>
  <c r="O34" i="2" s="1"/>
  <c r="P33" i="2"/>
  <c r="L33" i="2"/>
  <c r="M33" i="2" s="1"/>
  <c r="N33" i="2" s="1"/>
  <c r="O33" i="2" s="1"/>
  <c r="P35" i="2"/>
  <c r="L35" i="2"/>
  <c r="M35" i="2" s="1"/>
  <c r="N35" i="2" s="1"/>
  <c r="O35" i="2" s="1"/>
  <c r="P43" i="2"/>
  <c r="L43" i="2"/>
  <c r="M43" i="2" s="1"/>
  <c r="N43" i="2" s="1"/>
  <c r="O43" i="2" s="1"/>
  <c r="P54" i="2"/>
  <c r="L54" i="2"/>
  <c r="M54" i="2" s="1"/>
  <c r="N54" i="2" s="1"/>
  <c r="O54" i="2" s="1"/>
  <c r="P48" i="2"/>
  <c r="L48" i="2"/>
  <c r="M48" i="2" s="1"/>
  <c r="N48" i="2" s="1"/>
  <c r="O48" i="2" s="1"/>
  <c r="P38" i="2"/>
  <c r="M38" i="2"/>
  <c r="N38" i="2" s="1"/>
  <c r="O38" i="2" s="1"/>
  <c r="L38" i="2"/>
  <c r="P21" i="2"/>
  <c r="L21" i="2"/>
  <c r="M21" i="2" s="1"/>
  <c r="N21" i="2" s="1"/>
  <c r="O21" i="2" s="1"/>
  <c r="P40" i="2"/>
  <c r="L40" i="2"/>
  <c r="M40" i="2" s="1"/>
  <c r="N40" i="2" s="1"/>
  <c r="O40" i="2" s="1"/>
  <c r="P32" i="2"/>
  <c r="L32" i="2"/>
  <c r="M32" i="2" s="1"/>
  <c r="N32" i="2" s="1"/>
  <c r="O32" i="2" s="1"/>
  <c r="P13" i="2"/>
  <c r="L13" i="2"/>
  <c r="M13" i="2" s="1"/>
  <c r="N13" i="2" s="1"/>
  <c r="O13" i="2" s="1"/>
  <c r="P8" i="2"/>
  <c r="L8" i="2"/>
  <c r="M8" i="2" s="1"/>
  <c r="N8" i="2" s="1"/>
  <c r="O8" i="2" s="1"/>
  <c r="P47" i="2"/>
  <c r="L47" i="2"/>
  <c r="M47" i="2" s="1"/>
  <c r="N47" i="2" s="1"/>
  <c r="O47" i="2" s="1"/>
  <c r="P7" i="2"/>
  <c r="L7" i="2"/>
  <c r="M7" i="2" s="1"/>
  <c r="N7" i="2" s="1"/>
  <c r="O7" i="2" s="1"/>
  <c r="P46" i="2"/>
  <c r="L46" i="2"/>
  <c r="M46" i="2" s="1"/>
  <c r="N46" i="2" s="1"/>
  <c r="O46" i="2" s="1"/>
  <c r="P3" i="2"/>
  <c r="M3" i="2"/>
  <c r="N3" i="2" s="1"/>
  <c r="O3" i="2" s="1"/>
  <c r="L3" i="2"/>
  <c r="P41" i="2"/>
  <c r="L41" i="2"/>
  <c r="M41" i="2" s="1"/>
  <c r="N41" i="2" s="1"/>
  <c r="O41" i="2" s="1"/>
  <c r="P42" i="2"/>
  <c r="L42" i="2"/>
  <c r="M42" i="2" s="1"/>
  <c r="N42" i="2" s="1"/>
  <c r="O42" i="2" s="1"/>
  <c r="P30" i="2"/>
  <c r="L30" i="2"/>
  <c r="M30" i="2" s="1"/>
  <c r="N30" i="2" s="1"/>
  <c r="O30" i="2" s="1"/>
  <c r="P15" i="2"/>
  <c r="L15" i="2"/>
  <c r="M15" i="2" s="1"/>
  <c r="N15" i="2" s="1"/>
  <c r="O15" i="2" s="1"/>
  <c r="P52" i="2"/>
  <c r="L52" i="2"/>
  <c r="M52" i="2" s="1"/>
  <c r="N52" i="2" s="1"/>
  <c r="O52" i="2" s="1"/>
  <c r="P22" i="2"/>
  <c r="L22" i="2"/>
  <c r="M22" i="2" s="1"/>
  <c r="N22" i="2" s="1"/>
  <c r="O22" i="2" s="1"/>
  <c r="P25" i="2"/>
  <c r="M25" i="2"/>
  <c r="N25" i="2" s="1"/>
  <c r="O25" i="2" s="1"/>
  <c r="L25" i="2"/>
  <c r="P11" i="2"/>
  <c r="L11" i="2"/>
  <c r="M11" i="2" s="1"/>
  <c r="N11" i="2" s="1"/>
  <c r="O11" i="2" s="1"/>
  <c r="P12" i="2"/>
  <c r="L12" i="2"/>
  <c r="M12" i="2" s="1"/>
  <c r="N12" i="2" s="1"/>
  <c r="O12" i="2" s="1"/>
  <c r="P39" i="2"/>
  <c r="L39" i="2"/>
  <c r="M39" i="2" s="1"/>
  <c r="N39" i="2" s="1"/>
  <c r="O39" i="2" s="1"/>
  <c r="P45" i="2"/>
  <c r="L45" i="2"/>
  <c r="M45" i="2" s="1"/>
  <c r="N45" i="2" s="1"/>
  <c r="O45" i="2" s="1"/>
  <c r="P9" i="2"/>
  <c r="L9" i="2"/>
  <c r="M9" i="2" s="1"/>
  <c r="N9" i="2" s="1"/>
  <c r="O9" i="2" s="1"/>
  <c r="P17" i="2"/>
  <c r="L17" i="2"/>
  <c r="M17" i="2" s="1"/>
  <c r="N17" i="2" s="1"/>
  <c r="O17" i="2" s="1"/>
  <c r="P50" i="2"/>
  <c r="L50" i="2"/>
  <c r="P10" i="2"/>
  <c r="L10" i="2"/>
  <c r="M10" i="2" s="1"/>
  <c r="N10" i="2" s="1"/>
  <c r="O10" i="2" s="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2" i="1"/>
  <c r="P43" i="1"/>
  <c r="P44" i="1"/>
  <c r="P45" i="1"/>
  <c r="P46" i="1"/>
  <c r="P47" i="1"/>
  <c r="P48" i="1"/>
  <c r="P49" i="1"/>
  <c r="P50" i="1"/>
  <c r="P51" i="1"/>
  <c r="P52" i="1"/>
  <c r="P53" i="1"/>
  <c r="P54" i="1"/>
  <c r="P55" i="1"/>
  <c r="P3" i="1"/>
  <c r="P56" i="3" l="1"/>
  <c r="N45" i="3"/>
  <c r="O45" i="3" s="1"/>
  <c r="M56" i="3"/>
  <c r="O56" i="3"/>
  <c r="L56" i="3"/>
  <c r="N56" i="3"/>
  <c r="N18" i="2"/>
  <c r="M50" i="2"/>
  <c r="N50" i="2" s="1"/>
  <c r="O50" i="2" s="1"/>
  <c r="R56" i="1"/>
  <c r="Q56" i="1"/>
  <c r="D56" i="1"/>
  <c r="L55" i="1"/>
  <c r="M55" i="1" s="1"/>
  <c r="N55" i="1" s="1"/>
  <c r="O55" i="1" s="1"/>
  <c r="L54" i="1"/>
  <c r="M54" i="1" s="1"/>
  <c r="N54" i="1" s="1"/>
  <c r="O54" i="1" s="1"/>
  <c r="L53" i="1"/>
  <c r="M53" i="1" s="1"/>
  <c r="N53" i="1" s="1"/>
  <c r="O53" i="1" s="1"/>
  <c r="L52" i="1"/>
  <c r="M52" i="1" s="1"/>
  <c r="N52" i="1" s="1"/>
  <c r="O52" i="1" s="1"/>
  <c r="L51" i="1"/>
  <c r="M51" i="1" s="1"/>
  <c r="N51" i="1" s="1"/>
  <c r="O51" i="1" s="1"/>
  <c r="L50" i="1"/>
  <c r="M50" i="1" s="1"/>
  <c r="N50" i="1" s="1"/>
  <c r="O50" i="1" s="1"/>
  <c r="L49" i="1"/>
  <c r="M49" i="1" s="1"/>
  <c r="N49" i="1" s="1"/>
  <c r="O49" i="1" s="1"/>
  <c r="L48" i="1"/>
  <c r="M48" i="1" s="1"/>
  <c r="N48" i="1" s="1"/>
  <c r="O48" i="1" s="1"/>
  <c r="L47" i="1"/>
  <c r="M47" i="1" s="1"/>
  <c r="N47" i="1" s="1"/>
  <c r="O47" i="1" s="1"/>
  <c r="L46" i="1"/>
  <c r="M46" i="1" s="1"/>
  <c r="N46" i="1" s="1"/>
  <c r="O46" i="1" s="1"/>
  <c r="L45" i="1"/>
  <c r="M45" i="1" s="1"/>
  <c r="N45" i="1" s="1"/>
  <c r="O45" i="1" s="1"/>
  <c r="L44" i="1"/>
  <c r="M44" i="1" s="1"/>
  <c r="N44" i="1" s="1"/>
  <c r="O44" i="1" s="1"/>
  <c r="M43" i="1"/>
  <c r="N43" i="1" s="1"/>
  <c r="O43" i="1" s="1"/>
  <c r="L43" i="1"/>
  <c r="L42" i="1"/>
  <c r="L40" i="1"/>
  <c r="M40" i="1" s="1"/>
  <c r="N40" i="1" s="1"/>
  <c r="O40" i="1" s="1"/>
  <c r="L39" i="1"/>
  <c r="M39" i="1" s="1"/>
  <c r="N39" i="1" s="1"/>
  <c r="O39" i="1" s="1"/>
  <c r="L38" i="1"/>
  <c r="M38" i="1" s="1"/>
  <c r="N38" i="1" s="1"/>
  <c r="O38" i="1" s="1"/>
  <c r="L37" i="1"/>
  <c r="M37" i="1" s="1"/>
  <c r="N37" i="1" s="1"/>
  <c r="O37" i="1" s="1"/>
  <c r="L36" i="1"/>
  <c r="M36" i="1" s="1"/>
  <c r="N36" i="1" s="1"/>
  <c r="O36" i="1" s="1"/>
  <c r="L35" i="1"/>
  <c r="M35" i="1" s="1"/>
  <c r="N35" i="1" s="1"/>
  <c r="O35" i="1" s="1"/>
  <c r="L34" i="1"/>
  <c r="M34" i="1" s="1"/>
  <c r="N34" i="1" s="1"/>
  <c r="O34" i="1" s="1"/>
  <c r="L33" i="1"/>
  <c r="M33" i="1" s="1"/>
  <c r="N33" i="1" s="1"/>
  <c r="O33" i="1" s="1"/>
  <c r="L32" i="1"/>
  <c r="M32" i="1" s="1"/>
  <c r="N32" i="1" s="1"/>
  <c r="O32" i="1" s="1"/>
  <c r="L31" i="1"/>
  <c r="M31" i="1" s="1"/>
  <c r="N31" i="1" s="1"/>
  <c r="O31" i="1" s="1"/>
  <c r="L30" i="1"/>
  <c r="M30" i="1" s="1"/>
  <c r="N30" i="1" s="1"/>
  <c r="O30" i="1" s="1"/>
  <c r="L29" i="1"/>
  <c r="M29" i="1" s="1"/>
  <c r="N29" i="1" s="1"/>
  <c r="O29" i="1" s="1"/>
  <c r="L28" i="1"/>
  <c r="M28" i="1" s="1"/>
  <c r="N28" i="1" s="1"/>
  <c r="O28" i="1" s="1"/>
  <c r="L27" i="1"/>
  <c r="M27" i="1" s="1"/>
  <c r="N27" i="1" s="1"/>
  <c r="O27" i="1" s="1"/>
  <c r="L26" i="1"/>
  <c r="M26" i="1" s="1"/>
  <c r="N26" i="1" s="1"/>
  <c r="O26" i="1" s="1"/>
  <c r="L25" i="1"/>
  <c r="M25" i="1" s="1"/>
  <c r="N25" i="1" s="1"/>
  <c r="O25" i="1" s="1"/>
  <c r="L24" i="1"/>
  <c r="M24" i="1" s="1"/>
  <c r="N24" i="1" s="1"/>
  <c r="O24" i="1" s="1"/>
  <c r="L23" i="1"/>
  <c r="M23" i="1" s="1"/>
  <c r="N23" i="1" s="1"/>
  <c r="O23" i="1" s="1"/>
  <c r="L22" i="1"/>
  <c r="M22" i="1" s="1"/>
  <c r="N22" i="1" s="1"/>
  <c r="O22" i="1" s="1"/>
  <c r="L21" i="1"/>
  <c r="M21" i="1" s="1"/>
  <c r="N21" i="1" s="1"/>
  <c r="O21" i="1" s="1"/>
  <c r="L20" i="1"/>
  <c r="M20" i="1" s="1"/>
  <c r="N20" i="1" s="1"/>
  <c r="O20" i="1" s="1"/>
  <c r="L19" i="1"/>
  <c r="M19" i="1" s="1"/>
  <c r="N19" i="1" s="1"/>
  <c r="O19" i="1" s="1"/>
  <c r="L18" i="1"/>
  <c r="M18" i="1" s="1"/>
  <c r="N18" i="1" s="1"/>
  <c r="O18" i="1" s="1"/>
  <c r="L17" i="1"/>
  <c r="M17" i="1" s="1"/>
  <c r="N17" i="1" s="1"/>
  <c r="O17" i="1" s="1"/>
  <c r="L16" i="1"/>
  <c r="M16" i="1" s="1"/>
  <c r="N16" i="1" s="1"/>
  <c r="O16" i="1" s="1"/>
  <c r="L15" i="1"/>
  <c r="M15" i="1" s="1"/>
  <c r="N15" i="1" s="1"/>
  <c r="O15" i="1" s="1"/>
  <c r="L14" i="1"/>
  <c r="M14" i="1" s="1"/>
  <c r="N14" i="1" s="1"/>
  <c r="O14" i="1" s="1"/>
  <c r="L13" i="1"/>
  <c r="M13" i="1" s="1"/>
  <c r="N13" i="1" s="1"/>
  <c r="O13" i="1" s="1"/>
  <c r="L12" i="1"/>
  <c r="M12" i="1" s="1"/>
  <c r="N12" i="1" s="1"/>
  <c r="O12" i="1" s="1"/>
  <c r="L11" i="1"/>
  <c r="M11" i="1" s="1"/>
  <c r="N11" i="1" s="1"/>
  <c r="O11" i="1" s="1"/>
  <c r="L10" i="1"/>
  <c r="M10" i="1" s="1"/>
  <c r="N10" i="1" s="1"/>
  <c r="O10" i="1" s="1"/>
  <c r="L9" i="1"/>
  <c r="M9" i="1" s="1"/>
  <c r="N9" i="1" s="1"/>
  <c r="O9" i="1" s="1"/>
  <c r="L8" i="1"/>
  <c r="M8" i="1" s="1"/>
  <c r="N8" i="1" s="1"/>
  <c r="O8" i="1" s="1"/>
  <c r="L7" i="1"/>
  <c r="M7" i="1" s="1"/>
  <c r="N7" i="1" s="1"/>
  <c r="O7" i="1" s="1"/>
  <c r="L6" i="1"/>
  <c r="M6" i="1" s="1"/>
  <c r="N6" i="1" s="1"/>
  <c r="O6" i="1" s="1"/>
  <c r="L5" i="1"/>
  <c r="M5" i="1" s="1"/>
  <c r="N5" i="1" s="1"/>
  <c r="O5" i="1" s="1"/>
  <c r="L4" i="1"/>
  <c r="M4" i="1" s="1"/>
  <c r="N4" i="1" s="1"/>
  <c r="O4" i="1" s="1"/>
  <c r="L3" i="1"/>
  <c r="M3" i="1" s="1"/>
  <c r="N3" i="1" s="1"/>
  <c r="O3" i="1" s="1"/>
  <c r="N59" i="3" l="1"/>
  <c r="N61" i="3"/>
  <c r="O18" i="2"/>
  <c r="L56" i="1"/>
  <c r="M42" i="1"/>
  <c r="M56" i="1" l="1"/>
  <c r="N42" i="1"/>
  <c r="N56" i="1" l="1"/>
  <c r="N61" i="1" s="1"/>
  <c r="O42" i="1"/>
  <c r="O56" i="1" s="1"/>
  <c r="N59" i="1" l="1"/>
</calcChain>
</file>

<file path=xl/sharedStrings.xml><?xml version="1.0" encoding="utf-8"?>
<sst xmlns="http://schemas.openxmlformats.org/spreadsheetml/2006/main" count="258" uniqueCount="82">
  <si>
    <t>大学名</t>
    <rPh sb="0" eb="3">
      <t>ダイガクメイ</t>
    </rPh>
    <phoneticPr fontId="2"/>
  </si>
  <si>
    <t>2019年度</t>
    <rPh sb="4" eb="6">
      <t>ネンド</t>
    </rPh>
    <phoneticPr fontId="2"/>
  </si>
  <si>
    <t>2018年度</t>
    <rPh sb="4" eb="6">
      <t>ネンド</t>
    </rPh>
    <phoneticPr fontId="2"/>
  </si>
  <si>
    <t>2010年度</t>
    <rPh sb="4" eb="6">
      <t>ネンド</t>
    </rPh>
    <phoneticPr fontId="2"/>
  </si>
  <si>
    <t>定員比</t>
    <rPh sb="0" eb="2">
      <t>テイイン</t>
    </rPh>
    <rPh sb="2" eb="3">
      <t>ヒ</t>
    </rPh>
    <phoneticPr fontId="2"/>
  </si>
  <si>
    <t>募集人員</t>
    <rPh sb="0" eb="2">
      <t>ボシュウ</t>
    </rPh>
    <rPh sb="2" eb="4">
      <t>ジンイン</t>
    </rPh>
    <phoneticPr fontId="2"/>
  </si>
  <si>
    <t>志願者数</t>
    <rPh sb="0" eb="3">
      <t>シガンシャ</t>
    </rPh>
    <rPh sb="3" eb="4">
      <t>スウ</t>
    </rPh>
    <phoneticPr fontId="2"/>
  </si>
  <si>
    <t>2010年度との志願者数差</t>
    <rPh sb="4" eb="6">
      <t>ネンド</t>
    </rPh>
    <rPh sb="8" eb="11">
      <t>シガンシャ</t>
    </rPh>
    <rPh sb="11" eb="12">
      <t>スウ</t>
    </rPh>
    <rPh sb="12" eb="13">
      <t>サ</t>
    </rPh>
    <phoneticPr fontId="2"/>
  </si>
  <si>
    <t>2019/2010</t>
    <phoneticPr fontId="2"/>
  </si>
  <si>
    <t>定員比で修正した2010年度の志願者数</t>
    <rPh sb="0" eb="2">
      <t>テイイン</t>
    </rPh>
    <rPh sb="2" eb="3">
      <t>ヒ</t>
    </rPh>
    <rPh sb="4" eb="6">
      <t>シュウセイ</t>
    </rPh>
    <rPh sb="12" eb="14">
      <t>ネンド</t>
    </rPh>
    <rPh sb="15" eb="18">
      <t>シガンシャ</t>
    </rPh>
    <rPh sb="18" eb="19">
      <t>スウ</t>
    </rPh>
    <phoneticPr fontId="2"/>
  </si>
  <si>
    <t>2010年度との志願者数差修正</t>
    <rPh sb="4" eb="6">
      <t>ネンド</t>
    </rPh>
    <rPh sb="8" eb="11">
      <t>シガンシャ</t>
    </rPh>
    <rPh sb="11" eb="12">
      <t>スウ</t>
    </rPh>
    <rPh sb="12" eb="13">
      <t>サ</t>
    </rPh>
    <rPh sb="13" eb="15">
      <t>シュウセイ</t>
    </rPh>
    <phoneticPr fontId="2"/>
  </si>
  <si>
    <t>志願者増減率</t>
    <rPh sb="0" eb="3">
      <t>シガンシャ</t>
    </rPh>
    <rPh sb="3" eb="5">
      <t>ゾウゲン</t>
    </rPh>
    <rPh sb="5" eb="6">
      <t>リツ</t>
    </rPh>
    <phoneticPr fontId="2"/>
  </si>
  <si>
    <t>合格倍率</t>
    <rPh sb="0" eb="2">
      <t>ゴウカク</t>
    </rPh>
    <rPh sb="2" eb="4">
      <t>バイリツ</t>
    </rPh>
    <phoneticPr fontId="2"/>
  </si>
  <si>
    <t>北海道教育大</t>
  </si>
  <si>
    <t>弘前大</t>
  </si>
  <si>
    <t>岩手大</t>
  </si>
  <si>
    <t>東北大（※）</t>
  </si>
  <si>
    <t>宮城教育大</t>
  </si>
  <si>
    <t>秋田大</t>
  </si>
  <si>
    <t>山形大</t>
  </si>
  <si>
    <t>茨城大</t>
  </si>
  <si>
    <t>宇都宮大</t>
  </si>
  <si>
    <t>群馬大</t>
  </si>
  <si>
    <t>埼玉大</t>
  </si>
  <si>
    <t>千葉大</t>
  </si>
  <si>
    <t>お茶の水女子大</t>
  </si>
  <si>
    <t>東京学芸大</t>
  </si>
  <si>
    <t>横浜国立大</t>
  </si>
  <si>
    <t>上越教育大</t>
  </si>
  <si>
    <t>新潟大</t>
  </si>
  <si>
    <t>金沢大</t>
  </si>
  <si>
    <t>福井大</t>
  </si>
  <si>
    <t>山梨大</t>
  </si>
  <si>
    <t>信州大</t>
  </si>
  <si>
    <t>岐阜大</t>
  </si>
  <si>
    <t>静岡大</t>
  </si>
  <si>
    <t>愛知教育大</t>
  </si>
  <si>
    <t>愛知県立大</t>
  </si>
  <si>
    <t>名古屋大（※）</t>
  </si>
  <si>
    <t>三重大</t>
  </si>
  <si>
    <t>滋賀大</t>
  </si>
  <si>
    <t>京都大（※）</t>
  </si>
  <si>
    <t>京都教育大</t>
  </si>
  <si>
    <t>大阪教育大</t>
  </si>
  <si>
    <t>兵庫教育大</t>
  </si>
  <si>
    <t>奈良教育大</t>
  </si>
  <si>
    <t>和歌山大</t>
  </si>
  <si>
    <t>島根大</t>
  </si>
  <si>
    <t>岡山大</t>
  </si>
  <si>
    <t>広島大</t>
  </si>
  <si>
    <t>福山市立大</t>
  </si>
  <si>
    <t>山口大</t>
  </si>
  <si>
    <t>鳴門教育大</t>
  </si>
  <si>
    <t>香川大</t>
  </si>
  <si>
    <t>愛媛大</t>
  </si>
  <si>
    <t>高知大</t>
  </si>
  <si>
    <t>九州大（※）</t>
  </si>
  <si>
    <t>l福岡教育大</t>
  </si>
  <si>
    <t>佐賀大</t>
  </si>
  <si>
    <t>長崎大</t>
  </si>
  <si>
    <t>熊本大</t>
    <rPh sb="0" eb="2">
      <t>クマモト</t>
    </rPh>
    <phoneticPr fontId="2"/>
  </si>
  <si>
    <t>大分大</t>
  </si>
  <si>
    <t>宮崎大</t>
  </si>
  <si>
    <t>鹿児島大</t>
  </si>
  <si>
    <t>琉球大</t>
  </si>
  <si>
    <t>※教員養成課程がない国立大学</t>
    <rPh sb="1" eb="3">
      <t>キョウイン</t>
    </rPh>
    <rPh sb="3" eb="5">
      <t>ヨウセイ</t>
    </rPh>
    <rPh sb="5" eb="7">
      <t>カテイ</t>
    </rPh>
    <rPh sb="10" eb="12">
      <t>コクリツ</t>
    </rPh>
    <rPh sb="12" eb="14">
      <t>ダイガク</t>
    </rPh>
    <phoneticPr fontId="2"/>
  </si>
  <si>
    <t>元データは</t>
    <rPh sb="0" eb="1">
      <t>モト</t>
    </rPh>
    <phoneticPr fontId="2"/>
  </si>
  <si>
    <t>駿台教育研究所進学情報事業部</t>
  </si>
  <si>
    <t>注２）定員増減率＝（2019年定員-2010年定員）/2010年定員*100</t>
    <rPh sb="0" eb="1">
      <t>チュウ</t>
    </rPh>
    <rPh sb="3" eb="5">
      <t>テイイン</t>
    </rPh>
    <rPh sb="5" eb="7">
      <t>ゾウゲン</t>
    </rPh>
    <rPh sb="7" eb="8">
      <t>リツ</t>
    </rPh>
    <rPh sb="14" eb="15">
      <t>ネン</t>
    </rPh>
    <rPh sb="15" eb="17">
      <t>テイイン</t>
    </rPh>
    <rPh sb="22" eb="23">
      <t>ネン</t>
    </rPh>
    <rPh sb="23" eb="25">
      <t>テイイン</t>
    </rPh>
    <rPh sb="31" eb="32">
      <t>ネン</t>
    </rPh>
    <rPh sb="32" eb="34">
      <t>テイイン</t>
    </rPh>
    <phoneticPr fontId="2"/>
  </si>
  <si>
    <t>注1）※教員養成課程がない国立大学</t>
    <rPh sb="0" eb="1">
      <t>チュウ</t>
    </rPh>
    <rPh sb="4" eb="6">
      <t>キョウイン</t>
    </rPh>
    <rPh sb="6" eb="8">
      <t>ヨウセイ</t>
    </rPh>
    <rPh sb="8" eb="10">
      <t>カテイ</t>
    </rPh>
    <rPh sb="13" eb="15">
      <t>コクリツ</t>
    </rPh>
    <rPh sb="15" eb="17">
      <t>ダイガク</t>
    </rPh>
    <phoneticPr fontId="2"/>
  </si>
  <si>
    <t>定員増減率　注2</t>
    <rPh sb="0" eb="2">
      <t>テイイン</t>
    </rPh>
    <rPh sb="2" eb="4">
      <t>ゾウゲン</t>
    </rPh>
    <rPh sb="4" eb="5">
      <t>リツ</t>
    </rPh>
    <rPh sb="6" eb="7">
      <t>チュウ</t>
    </rPh>
    <phoneticPr fontId="2"/>
  </si>
  <si>
    <t>北海道大（※　注1）</t>
    <rPh sb="7" eb="8">
      <t>チュウ</t>
    </rPh>
    <phoneticPr fontId="2"/>
  </si>
  <si>
    <t>N0.</t>
    <phoneticPr fontId="2"/>
  </si>
  <si>
    <t>平均</t>
    <rPh sb="0" eb="2">
      <t>ヘイキン</t>
    </rPh>
    <phoneticPr fontId="2"/>
  </si>
  <si>
    <t>福岡教育大</t>
    <phoneticPr fontId="2"/>
  </si>
  <si>
    <t>東北大（※）</t>
    <phoneticPr fontId="2"/>
  </si>
  <si>
    <t>　定員の増減率の順に並べて比較すると次の事が見えてくる。</t>
  </si>
  <si>
    <t>　定員が激減しているが、志願者の減少が少ない宮崎大、佐賀大、大分大、秋田大はいずれも合格倍率をあげており、相当の企業努力をされて魅力ある学部を作って来たことが推察されます。山形大は大幅な定員減を、大幅な改組で対応し、志望者を増やしている。</t>
  </si>
  <si>
    <t>　一方、定員の微増ないし、維持・増加の学部は志願者の減少が少ない。当然であるが、教員養成系学部ではない所が多く入っている。兵庫教育大、鳴門教育大、上越教育大の3大学院大学が定員減の阻止に成功し、奈良教育大、北海道教育大も同様に定員を死守している。教員養成系大学では群馬大が志望者増を果たしているが、これは宇都宮大との連携の成果なのかもしれないが、宇都宮大が大きく減少しているので、簡単には言えない。</t>
    <rPh sb="123" eb="125">
      <t>キョウイン</t>
    </rPh>
    <rPh sb="125" eb="127">
      <t>ヨウセイ</t>
    </rPh>
    <rPh sb="127" eb="128">
      <t>ケイ</t>
    </rPh>
    <phoneticPr fontId="2"/>
  </si>
  <si>
    <t>定員減少率が高い大学</t>
    <rPh sb="0" eb="2">
      <t>テイイン</t>
    </rPh>
    <rPh sb="2" eb="5">
      <t>ゲンショウリツ</t>
    </rPh>
    <rPh sb="6" eb="7">
      <t>タカ</t>
    </rPh>
    <rPh sb="8" eb="10">
      <t>ダイガク</t>
    </rPh>
    <phoneticPr fontId="2"/>
  </si>
  <si>
    <t>定員減少率が低い大学</t>
    <rPh sb="0" eb="2">
      <t>テイイン</t>
    </rPh>
    <rPh sb="2" eb="5">
      <t>ゲンショウリツ</t>
    </rPh>
    <rPh sb="6" eb="7">
      <t>ヒク</t>
    </rPh>
    <rPh sb="8" eb="10">
      <t>ダイガク</t>
    </rPh>
    <phoneticPr fontId="2"/>
  </si>
  <si>
    <t>　志望者の増減率の順に並べて比較すると。
　AERAの記事で、「昨年と志願者数を比べるとそれほど変化はありません。旧帝大の教育学部では、北大、東北大、名古屋大、京大文系、九大が増えています。これらは教育行政や心理などを学ぶ学部で、教員養成の学部ではありません」と解説されているが、2019年度のデータについては、旧制帝大等（教員養成学部でないところ）の志望者が増えており、増加率上位6位以内には群馬大のみが教員養成系大学としてランクインしている。従ってAERAの解説の後段は正しいと言えます。
　しかし、前段については、解説と大きく矛盾する結果だと言えます。なぜなら、見出しにもなっている、「教職のブラックすぎが原因！？」だとしたら、その関係の報道が激増した2019年に志望者が激減し、2018年はそれより明らかに志望者がおおいはずです。しかし、2018年には平均778名だったのが、2019年に平均797名の志願者で、同じか若干増加という結果です。2010年に対する減少率でもAERAの解説のように（2019年の志願者数と）「昨年と志願者数を比べるとそれほど変化はありません。」！！というのが正しい事実です。この結果から、教員の働き方がブラックだから志望者が減少したと推論するのは、無理筋です。10年の間に一番変化したのは定員減による影響と今回のデータからは解釈されます。国公立大学の教員養成課程等に対する人気が低下したというキャンペーンは、質の高い教員を養成し、将来の子どもたちの教育の質を保障するためには、はなはだ困ったキャンペーンだと思います。これは、国の予算配分においても十分考慮して頂きたい事項です。
　定員が約19%減少し、少子化も進行する中で、志望者数は7％しか減少していない。これが注目すべき事実です。受験生は多く教員を志望しており、倍率も上がっているのです。
　教員養成系教育学部の2018年の卒業者の67％は教員になるか大学院へ進学（多くは教員になる）しており、教員以外の就職もあるので、未就職の率は4.5％でした。
　少なくとも、働き方は改善されていく趨勢ですし、志望者も幸い各学部の努力で定員減にもかかわらず、一定の志望者を集めているというのが正しい見方であり、ブラックさをことさらに強調する報道には納得できません。</t>
    <rPh sb="377" eb="378">
      <t>ネン</t>
    </rPh>
    <rPh sb="380" eb="382">
      <t>ヘイキン</t>
    </rPh>
    <rPh sb="385" eb="386">
      <t>メイ</t>
    </rPh>
    <rPh sb="410" eb="411">
      <t>オナ</t>
    </rPh>
    <rPh sb="413" eb="415">
      <t>ジャッカン</t>
    </rPh>
    <rPh sb="415" eb="417">
      <t>ゾウカ</t>
    </rPh>
    <rPh sb="420" eb="422">
      <t>ケッカ</t>
    </rPh>
    <rPh sb="497" eb="498">
      <t>タダ</t>
    </rPh>
    <rPh sb="500" eb="502">
      <t>ジジツ</t>
    </rPh>
    <rPh sb="507" eb="509">
      <t>ケッカ</t>
    </rPh>
    <rPh sb="512" eb="514">
      <t>キョウイン</t>
    </rPh>
    <rPh sb="515" eb="516">
      <t>ハタラ</t>
    </rPh>
    <rPh sb="517" eb="518">
      <t>カタ</t>
    </rPh>
    <rPh sb="526" eb="529">
      <t>シボウシャ</t>
    </rPh>
    <rPh sb="530" eb="532">
      <t>ゲンショウ</t>
    </rPh>
    <rPh sb="535" eb="537">
      <t>スイロン</t>
    </rPh>
    <rPh sb="542" eb="544">
      <t>ムリ</t>
    </rPh>
    <rPh sb="544" eb="545">
      <t>スジ</t>
    </rPh>
    <rPh sb="571" eb="573">
      <t>コンカイ</t>
    </rPh>
    <rPh sb="580" eb="582">
      <t>カイシャク</t>
    </rPh>
    <rPh sb="587" eb="590">
      <t>コッコウリツ</t>
    </rPh>
    <rPh sb="590" eb="592">
      <t>ダイガク</t>
    </rPh>
    <rPh sb="593" eb="595">
      <t>キョウイン</t>
    </rPh>
    <rPh sb="595" eb="597">
      <t>ヨウセイ</t>
    </rPh>
    <rPh sb="597" eb="599">
      <t>カテイ</t>
    </rPh>
    <rPh sb="599" eb="600">
      <t>トウ</t>
    </rPh>
    <rPh sb="601" eb="602">
      <t>タイ</t>
    </rPh>
    <rPh sb="604" eb="606">
      <t>ニンキ</t>
    </rPh>
    <rPh sb="607" eb="609">
      <t>テイカ</t>
    </rPh>
    <rPh sb="622" eb="623">
      <t>シツ</t>
    </rPh>
    <rPh sb="624" eb="625">
      <t>タカ</t>
    </rPh>
    <rPh sb="626" eb="628">
      <t>キョウイン</t>
    </rPh>
    <rPh sb="629" eb="631">
      <t>ヨウセイ</t>
    </rPh>
    <rPh sb="633" eb="635">
      <t>ショウライ</t>
    </rPh>
    <rPh sb="636" eb="637">
      <t>コ</t>
    </rPh>
    <rPh sb="642" eb="644">
      <t>キョウイク</t>
    </rPh>
    <rPh sb="645" eb="646">
      <t>シツ</t>
    </rPh>
    <rPh sb="647" eb="649">
      <t>ホショウ</t>
    </rPh>
    <rPh sb="660" eb="661">
      <t>コマ</t>
    </rPh>
    <rPh sb="671" eb="672">
      <t>オモ</t>
    </rPh>
    <rPh sb="680" eb="681">
      <t>クニ</t>
    </rPh>
    <rPh sb="682" eb="684">
      <t>ヨサン</t>
    </rPh>
    <rPh sb="684" eb="686">
      <t>ハイブン</t>
    </rPh>
    <rPh sb="691" eb="693">
      <t>ジュウブン</t>
    </rPh>
    <rPh sb="693" eb="695">
      <t>コウリョ</t>
    </rPh>
    <rPh sb="697" eb="698">
      <t>イタダ</t>
    </rPh>
    <rPh sb="701" eb="703">
      <t>ジコウ</t>
    </rPh>
    <rPh sb="750" eb="752">
      <t>チュウモク</t>
    </rPh>
    <rPh sb="760" eb="763">
      <t>ジュケンセイ</t>
    </rPh>
    <rPh sb="764" eb="765">
      <t>オオ</t>
    </rPh>
    <rPh sb="766" eb="768">
      <t>キョウイン</t>
    </rPh>
    <rPh sb="769" eb="771">
      <t>シボウ</t>
    </rPh>
    <rPh sb="776" eb="778">
      <t>バイリツ</t>
    </rPh>
    <rPh sb="779" eb="780">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</si>
</sst>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0.00_ "/>
    <numFmt numFmtId="178" formatCode="0.00_);[Red]\(0.00\)"/>
    <numFmt numFmtId="179" formatCode="0.0"/>
    <numFmt numFmtId="180" formatCode="0_ "/>
  </numFmts>
  <fonts count="5" x14ac:knownFonts="1">
    <font>
      <sz val="11"/>
      <name val="ＭＳ Ｐゴシック"/>
      <family val="2"/>
      <charset val="128"/>
    </font>
    <font>
      <sz val="11"/>
      <name val="ＭＳ Ｐゴシック"/>
      <family val="2"/>
      <charset val="128"/>
    </font>
    <font>
      <sz val="6"/>
      <name val="ＭＳ Ｐゴシック"/>
      <family val="2"/>
      <charset val="128"/>
    </font>
    <font>
      <sz val="11"/>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42">
    <xf numFmtId="0" fontId="0" fillId="0" borderId="0" xfId="0">
      <alignment vertical="center"/>
    </xf>
    <xf numFmtId="0" fontId="0" fillId="0" borderId="1" xfId="0" applyBorder="1">
      <alignment vertical="center"/>
    </xf>
    <xf numFmtId="0" fontId="3"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176" fontId="0" fillId="0" borderId="1" xfId="0" applyNumberFormat="1" applyBorder="1" applyAlignment="1">
      <alignment horizontal="right" vertical="center" wrapText="1"/>
    </xf>
    <xf numFmtId="176" fontId="0" fillId="0" borderId="1" xfId="0" applyNumberFormat="1" applyBorder="1" applyAlignment="1">
      <alignment horizontal="left" vertical="center" wrapText="1"/>
    </xf>
    <xf numFmtId="0" fontId="0" fillId="0" borderId="1" xfId="0" applyBorder="1" applyAlignment="1">
      <alignment horizontal="right" vertical="center"/>
    </xf>
    <xf numFmtId="176" fontId="0" fillId="0" borderId="1" xfId="0" applyNumberFormat="1" applyBorder="1" applyAlignment="1">
      <alignment horizontal="right" vertical="center"/>
    </xf>
    <xf numFmtId="177" fontId="0" fillId="0" borderId="1" xfId="0" applyNumberFormat="1" applyBorder="1">
      <alignment vertical="center"/>
    </xf>
    <xf numFmtId="10" fontId="0" fillId="0" borderId="1" xfId="1" applyNumberFormat="1" applyFont="1" applyBorder="1" applyAlignment="1">
      <alignment horizontal="right" vertical="center"/>
    </xf>
    <xf numFmtId="178" fontId="0" fillId="0" borderId="1" xfId="0" applyNumberFormat="1" applyBorder="1" applyAlignment="1">
      <alignment horizontal="right" vertical="center"/>
    </xf>
    <xf numFmtId="178" fontId="0" fillId="0" borderId="1" xfId="0" applyNumberFormat="1" applyBorder="1">
      <alignment vertical="center"/>
    </xf>
    <xf numFmtId="179" fontId="0" fillId="0" borderId="0" xfId="0" applyNumberFormat="1">
      <alignment vertical="center"/>
    </xf>
    <xf numFmtId="177" fontId="0" fillId="2" borderId="1" xfId="0" applyNumberFormat="1" applyFill="1" applyBorder="1">
      <alignment vertical="center"/>
    </xf>
    <xf numFmtId="180" fontId="0" fillId="2" borderId="1" xfId="0" applyNumberFormat="1" applyFill="1" applyBorder="1">
      <alignment vertical="center"/>
    </xf>
    <xf numFmtId="10" fontId="0" fillId="2" borderId="1" xfId="1" applyNumberFormat="1" applyFont="1" applyFill="1" applyBorder="1">
      <alignment vertical="center"/>
    </xf>
    <xf numFmtId="180" fontId="0" fillId="0" borderId="0" xfId="0" applyNumberFormat="1">
      <alignment vertical="center"/>
    </xf>
    <xf numFmtId="10" fontId="0" fillId="0" borderId="0" xfId="1" applyNumberFormat="1" applyFont="1">
      <alignmen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10" fontId="0" fillId="0" borderId="1" xfId="1" applyNumberFormat="1" applyFont="1" applyBorder="1">
      <alignment vertical="center"/>
    </xf>
    <xf numFmtId="10" fontId="0" fillId="0" borderId="1" xfId="1" applyNumberFormat="1" applyFont="1" applyBorder="1" applyAlignment="1">
      <alignment horizontal="left" vertical="center" wrapText="1"/>
    </xf>
    <xf numFmtId="10" fontId="0" fillId="3" borderId="1" xfId="1" applyNumberFormat="1" applyFont="1" applyFill="1" applyBorder="1" applyAlignment="1">
      <alignment horizontal="right" vertical="center"/>
    </xf>
    <xf numFmtId="10" fontId="0" fillId="4" borderId="1" xfId="1" applyNumberFormat="1" applyFont="1" applyFill="1" applyBorder="1" applyAlignment="1">
      <alignment horizontal="right" vertical="center"/>
    </xf>
    <xf numFmtId="10" fontId="0" fillId="5" borderId="1" xfId="1" applyNumberFormat="1" applyFont="1" applyFill="1" applyBorder="1" applyAlignment="1">
      <alignment horizontal="right" vertical="center"/>
    </xf>
    <xf numFmtId="179" fontId="0" fillId="0" borderId="1" xfId="0" applyNumberFormat="1" applyBorder="1">
      <alignment vertical="center"/>
    </xf>
    <xf numFmtId="0" fontId="0" fillId="3" borderId="1" xfId="0" applyFill="1" applyBorder="1">
      <alignment vertical="center"/>
    </xf>
    <xf numFmtId="0" fontId="0" fillId="0" borderId="0" xfId="0" applyAlignment="1">
      <alignment horizontal="left" vertical="center"/>
    </xf>
    <xf numFmtId="0" fontId="0" fillId="0" borderId="0" xfId="0" applyAlignment="1">
      <alignment vertical="center" wrapTex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10" fontId="0" fillId="3" borderId="1" xfId="1" applyNumberFormat="1" applyFont="1" applyFill="1" applyBorder="1">
      <alignment vertical="center"/>
    </xf>
    <xf numFmtId="10" fontId="0" fillId="5" borderId="1" xfId="1" applyNumberFormat="1" applyFont="1" applyFill="1" applyBorder="1">
      <alignment vertical="center"/>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AE32C-7054-4844-BEA5-2B0E07125D86}">
  <dimension ref="A1:R61"/>
  <sheetViews>
    <sheetView tabSelected="1" topLeftCell="A34" workbookViewId="0">
      <selection activeCell="T60" sqref="T60"/>
    </sheetView>
  </sheetViews>
  <sheetFormatPr defaultRowHeight="13.5" x14ac:dyDescent="0.15"/>
  <cols>
    <col min="1" max="1" width="3.75" customWidth="1"/>
    <col min="2" max="2" width="16.625" customWidth="1"/>
    <col min="3" max="10" width="9" customWidth="1"/>
    <col min="11" max="11" width="3.5" customWidth="1"/>
    <col min="12" max="12" width="9.875" customWidth="1"/>
    <col min="13" max="13" width="13.5" customWidth="1"/>
    <col min="14" max="15" width="10.375" customWidth="1"/>
    <col min="16" max="16" width="10.375" style="18" customWidth="1"/>
    <col min="17" max="18" width="9" customWidth="1"/>
  </cols>
  <sheetData>
    <row r="1" spans="1:18" x14ac:dyDescent="0.15">
      <c r="B1" s="1" t="s">
        <v>0</v>
      </c>
      <c r="C1" s="19" t="s">
        <v>1</v>
      </c>
      <c r="D1" s="19"/>
      <c r="E1" s="19"/>
      <c r="F1" s="20" t="s">
        <v>2</v>
      </c>
      <c r="G1" s="21"/>
      <c r="H1" s="22"/>
      <c r="I1" s="19" t="s">
        <v>3</v>
      </c>
      <c r="J1" s="19"/>
      <c r="L1" s="1" t="s">
        <v>4</v>
      </c>
      <c r="M1" s="1"/>
      <c r="N1" s="1" t="s">
        <v>1</v>
      </c>
      <c r="O1" s="1"/>
      <c r="P1" s="23"/>
      <c r="Q1" s="2" t="s">
        <v>1</v>
      </c>
      <c r="R1" s="1" t="s">
        <v>3</v>
      </c>
    </row>
    <row r="2" spans="1:18" ht="40.5" x14ac:dyDescent="0.15">
      <c r="A2" t="s">
        <v>72</v>
      </c>
      <c r="B2" s="1"/>
      <c r="C2" s="1" t="s">
        <v>5</v>
      </c>
      <c r="D2" s="1" t="s">
        <v>6</v>
      </c>
      <c r="E2" s="3" t="s">
        <v>7</v>
      </c>
      <c r="F2" s="1" t="s">
        <v>5</v>
      </c>
      <c r="G2" s="1" t="s">
        <v>6</v>
      </c>
      <c r="H2" s="4" t="s">
        <v>7</v>
      </c>
      <c r="I2" s="1" t="s">
        <v>5</v>
      </c>
      <c r="J2" s="1" t="s">
        <v>6</v>
      </c>
      <c r="L2" s="1" t="s">
        <v>8</v>
      </c>
      <c r="M2" s="5" t="s">
        <v>9</v>
      </c>
      <c r="N2" s="6" t="s">
        <v>10</v>
      </c>
      <c r="O2" s="6" t="s">
        <v>11</v>
      </c>
      <c r="P2" s="24" t="s">
        <v>70</v>
      </c>
      <c r="Q2" s="5" t="s">
        <v>12</v>
      </c>
      <c r="R2" s="5" t="s">
        <v>12</v>
      </c>
    </row>
    <row r="3" spans="1:18" x14ac:dyDescent="0.15">
      <c r="A3">
        <v>1</v>
      </c>
      <c r="B3" s="1" t="s">
        <v>71</v>
      </c>
      <c r="C3" s="7">
        <v>30</v>
      </c>
      <c r="D3" s="7">
        <v>189</v>
      </c>
      <c r="E3" s="8">
        <v>-44</v>
      </c>
      <c r="F3" s="7">
        <v>30</v>
      </c>
      <c r="G3" s="7">
        <v>154</v>
      </c>
      <c r="H3" s="8">
        <v>-79</v>
      </c>
      <c r="I3" s="7">
        <v>48</v>
      </c>
      <c r="J3" s="7">
        <v>233</v>
      </c>
      <c r="L3" s="9">
        <f>C3/I3</f>
        <v>0.625</v>
      </c>
      <c r="M3" s="8">
        <f t="shared" ref="M3:M40" si="0">J3*L3</f>
        <v>145.625</v>
      </c>
      <c r="N3" s="8">
        <f>D3-M3</f>
        <v>43.375</v>
      </c>
      <c r="O3" s="10">
        <f t="shared" ref="O3:O40" si="1">N3/M3</f>
        <v>0.29785407725321889</v>
      </c>
      <c r="P3" s="25">
        <f>((C3-I3)/I3)</f>
        <v>-0.375</v>
      </c>
      <c r="Q3" s="11">
        <v>6.3</v>
      </c>
      <c r="R3" s="11">
        <v>4.854166666666667</v>
      </c>
    </row>
    <row r="4" spans="1:18" x14ac:dyDescent="0.15">
      <c r="A4">
        <v>2</v>
      </c>
      <c r="B4" s="1" t="s">
        <v>13</v>
      </c>
      <c r="C4" s="7">
        <v>918</v>
      </c>
      <c r="D4" s="7">
        <v>3513</v>
      </c>
      <c r="E4" s="8">
        <v>-387</v>
      </c>
      <c r="F4" s="7">
        <v>915</v>
      </c>
      <c r="G4" s="7">
        <v>3496</v>
      </c>
      <c r="H4" s="8">
        <v>-404</v>
      </c>
      <c r="I4" s="7">
        <v>907</v>
      </c>
      <c r="J4" s="7">
        <v>3900</v>
      </c>
      <c r="L4" s="9">
        <f>C4/I4</f>
        <v>1.0121278941565601</v>
      </c>
      <c r="M4" s="8">
        <f t="shared" si="0"/>
        <v>3947.2987872105846</v>
      </c>
      <c r="N4" s="8">
        <f>D4-M4</f>
        <v>-434.29878721058458</v>
      </c>
      <c r="O4" s="10">
        <f t="shared" si="1"/>
        <v>-0.11002430031841802</v>
      </c>
      <c r="P4" s="27">
        <f t="shared" ref="P4:P55" si="2">((C4-I4)/I4)</f>
        <v>1.2127894156560088E-2</v>
      </c>
      <c r="Q4" s="11">
        <v>3.8267973856209152</v>
      </c>
      <c r="R4" s="11">
        <v>4.2998897464167589</v>
      </c>
    </row>
    <row r="5" spans="1:18" x14ac:dyDescent="0.15">
      <c r="A5">
        <v>3</v>
      </c>
      <c r="B5" s="1" t="s">
        <v>14</v>
      </c>
      <c r="C5" s="7">
        <v>129</v>
      </c>
      <c r="D5" s="7">
        <v>599</v>
      </c>
      <c r="E5" s="8">
        <v>-271</v>
      </c>
      <c r="F5" s="7">
        <v>129</v>
      </c>
      <c r="G5" s="7">
        <v>361</v>
      </c>
      <c r="H5" s="8">
        <v>-509</v>
      </c>
      <c r="I5" s="7">
        <v>184</v>
      </c>
      <c r="J5" s="7">
        <v>870</v>
      </c>
      <c r="L5" s="9">
        <f>C5/I5</f>
        <v>0.70108695652173914</v>
      </c>
      <c r="M5" s="8">
        <f t="shared" si="0"/>
        <v>609.945652173913</v>
      </c>
      <c r="N5" s="8">
        <f>D5-M5</f>
        <v>-10.945652173913004</v>
      </c>
      <c r="O5" s="10">
        <f t="shared" si="1"/>
        <v>-1.7945290920431192E-2</v>
      </c>
      <c r="P5" s="10">
        <f t="shared" si="2"/>
        <v>-0.29891304347826086</v>
      </c>
      <c r="Q5" s="11">
        <v>4.6434108527131785</v>
      </c>
      <c r="R5" s="11">
        <v>4.7282608695652177</v>
      </c>
    </row>
    <row r="6" spans="1:18" x14ac:dyDescent="0.15">
      <c r="A6">
        <v>4</v>
      </c>
      <c r="B6" s="1" t="s">
        <v>15</v>
      </c>
      <c r="C6" s="7">
        <v>118</v>
      </c>
      <c r="D6" s="7">
        <v>336</v>
      </c>
      <c r="E6" s="8">
        <v>-471</v>
      </c>
      <c r="F6" s="7">
        <v>118</v>
      </c>
      <c r="G6" s="7">
        <v>450</v>
      </c>
      <c r="H6" s="8">
        <v>-357</v>
      </c>
      <c r="I6" s="7">
        <v>193</v>
      </c>
      <c r="J6" s="7">
        <v>807</v>
      </c>
      <c r="L6" s="9">
        <f>C6/I6</f>
        <v>0.6113989637305699</v>
      </c>
      <c r="M6" s="8">
        <f t="shared" si="0"/>
        <v>493.3989637305699</v>
      </c>
      <c r="N6" s="8">
        <f>D6-M6</f>
        <v>-157.3989637305699</v>
      </c>
      <c r="O6" s="10">
        <f t="shared" si="1"/>
        <v>-0.31900951420830437</v>
      </c>
      <c r="P6" s="25">
        <f t="shared" si="2"/>
        <v>-0.38860103626943004</v>
      </c>
      <c r="Q6" s="11">
        <v>2.847457627118644</v>
      </c>
      <c r="R6" s="11">
        <v>4.1813471502590671</v>
      </c>
    </row>
    <row r="7" spans="1:18" x14ac:dyDescent="0.15">
      <c r="A7">
        <v>5</v>
      </c>
      <c r="B7" s="1" t="s">
        <v>16</v>
      </c>
      <c r="C7" s="7">
        <v>60</v>
      </c>
      <c r="D7" s="7">
        <v>260</v>
      </c>
      <c r="E7" s="8">
        <v>115</v>
      </c>
      <c r="F7" s="7">
        <v>60</v>
      </c>
      <c r="G7" s="7">
        <v>223</v>
      </c>
      <c r="H7" s="8">
        <v>78</v>
      </c>
      <c r="I7" s="7">
        <v>60</v>
      </c>
      <c r="J7" s="7">
        <v>145</v>
      </c>
      <c r="L7" s="9">
        <f>C7/I7</f>
        <v>1</v>
      </c>
      <c r="M7" s="8">
        <f t="shared" si="0"/>
        <v>145</v>
      </c>
      <c r="N7" s="8">
        <f>D7-M7</f>
        <v>115</v>
      </c>
      <c r="O7" s="10">
        <f t="shared" si="1"/>
        <v>0.7931034482758621</v>
      </c>
      <c r="P7" s="27">
        <f t="shared" si="2"/>
        <v>0</v>
      </c>
      <c r="Q7" s="11">
        <v>4.333333333333333</v>
      </c>
      <c r="R7" s="11">
        <v>2.4166666666666665</v>
      </c>
    </row>
    <row r="8" spans="1:18" x14ac:dyDescent="0.15">
      <c r="A8">
        <v>6</v>
      </c>
      <c r="B8" s="1" t="s">
        <v>17</v>
      </c>
      <c r="C8" s="7">
        <v>281</v>
      </c>
      <c r="D8" s="7">
        <v>855</v>
      </c>
      <c r="E8" s="8">
        <v>-208</v>
      </c>
      <c r="F8" s="7">
        <v>281</v>
      </c>
      <c r="G8" s="7">
        <v>947</v>
      </c>
      <c r="H8" s="8">
        <v>-116</v>
      </c>
      <c r="I8" s="7">
        <v>300</v>
      </c>
      <c r="J8" s="7">
        <v>1063</v>
      </c>
      <c r="L8" s="9">
        <f>C8/I8</f>
        <v>0.93666666666666665</v>
      </c>
      <c r="M8" s="8">
        <f t="shared" si="0"/>
        <v>995.67666666666662</v>
      </c>
      <c r="N8" s="8">
        <f>D8-M8</f>
        <v>-140.67666666666662</v>
      </c>
      <c r="O8" s="10">
        <f t="shared" si="1"/>
        <v>-0.14128749962337167</v>
      </c>
      <c r="P8" s="10">
        <f t="shared" si="2"/>
        <v>-6.3333333333333339E-2</v>
      </c>
      <c r="Q8" s="11">
        <v>3.0427046263345194</v>
      </c>
      <c r="R8" s="11">
        <v>3.5433333333333334</v>
      </c>
    </row>
    <row r="9" spans="1:18" x14ac:dyDescent="0.15">
      <c r="A9">
        <v>7</v>
      </c>
      <c r="B9" s="1" t="s">
        <v>18</v>
      </c>
      <c r="C9" s="7">
        <v>160</v>
      </c>
      <c r="D9" s="7">
        <v>934</v>
      </c>
      <c r="E9" s="8">
        <v>-482</v>
      </c>
      <c r="F9" s="7">
        <v>161</v>
      </c>
      <c r="G9" s="7">
        <v>1099</v>
      </c>
      <c r="H9" s="8">
        <v>-317</v>
      </c>
      <c r="I9" s="7">
        <v>248</v>
      </c>
      <c r="J9" s="7">
        <v>1416</v>
      </c>
      <c r="L9" s="9">
        <f>C9/I9</f>
        <v>0.64516129032258063</v>
      </c>
      <c r="M9" s="8">
        <f t="shared" si="0"/>
        <v>913.54838709677415</v>
      </c>
      <c r="N9" s="8">
        <f>D9-M9</f>
        <v>20.45161290322585</v>
      </c>
      <c r="O9" s="10">
        <f t="shared" si="1"/>
        <v>2.2387005649717562E-2</v>
      </c>
      <c r="P9" s="25">
        <f t="shared" si="2"/>
        <v>-0.35483870967741937</v>
      </c>
      <c r="Q9" s="11">
        <v>5.8375000000000004</v>
      </c>
      <c r="R9" s="11">
        <v>5.709677419354839</v>
      </c>
    </row>
    <row r="10" spans="1:18" x14ac:dyDescent="0.15">
      <c r="A10">
        <v>8</v>
      </c>
      <c r="B10" s="1" t="s">
        <v>19</v>
      </c>
      <c r="C10" s="7">
        <v>115</v>
      </c>
      <c r="D10" s="7">
        <v>600</v>
      </c>
      <c r="E10" s="8">
        <v>-134</v>
      </c>
      <c r="F10" s="7">
        <v>123</v>
      </c>
      <c r="G10" s="7">
        <v>390</v>
      </c>
      <c r="H10" s="8">
        <v>-344</v>
      </c>
      <c r="I10" s="7">
        <v>184</v>
      </c>
      <c r="J10" s="7">
        <v>734</v>
      </c>
      <c r="L10" s="9">
        <f>C10/I10</f>
        <v>0.625</v>
      </c>
      <c r="M10" s="8">
        <f t="shared" si="0"/>
        <v>458.75</v>
      </c>
      <c r="N10" s="8">
        <f>D10-M10</f>
        <v>141.25</v>
      </c>
      <c r="O10" s="10">
        <f t="shared" si="1"/>
        <v>0.30790190735694822</v>
      </c>
      <c r="P10" s="25">
        <f t="shared" si="2"/>
        <v>-0.375</v>
      </c>
      <c r="Q10" s="11">
        <v>5.2173913043478262</v>
      </c>
      <c r="R10" s="11">
        <v>3.9891304347826089</v>
      </c>
    </row>
    <row r="11" spans="1:18" x14ac:dyDescent="0.15">
      <c r="A11">
        <v>9</v>
      </c>
      <c r="B11" s="3" t="s">
        <v>20</v>
      </c>
      <c r="C11" s="7">
        <v>222</v>
      </c>
      <c r="D11" s="7">
        <v>1092</v>
      </c>
      <c r="E11" s="8">
        <v>-614</v>
      </c>
      <c r="F11" s="7">
        <v>222</v>
      </c>
      <c r="G11" s="7">
        <v>1190</v>
      </c>
      <c r="H11" s="8">
        <v>-516</v>
      </c>
      <c r="I11" s="7">
        <v>276</v>
      </c>
      <c r="J11" s="7">
        <v>1706</v>
      </c>
      <c r="L11" s="9">
        <f>C11/I11</f>
        <v>0.80434782608695654</v>
      </c>
      <c r="M11" s="8">
        <f t="shared" si="0"/>
        <v>1372.2173913043478</v>
      </c>
      <c r="N11" s="8">
        <f>D11-M11</f>
        <v>-280.21739130434776</v>
      </c>
      <c r="O11" s="10">
        <f t="shared" si="1"/>
        <v>-0.20420772472355117</v>
      </c>
      <c r="P11" s="10">
        <f t="shared" si="2"/>
        <v>-0.19565217391304349</v>
      </c>
      <c r="Q11" s="11">
        <v>4.9189189189189193</v>
      </c>
      <c r="R11" s="11">
        <v>6.1811594202898554</v>
      </c>
    </row>
    <row r="12" spans="1:18" x14ac:dyDescent="0.15">
      <c r="A12">
        <v>10</v>
      </c>
      <c r="B12" s="1" t="s">
        <v>21</v>
      </c>
      <c r="C12" s="7">
        <v>117</v>
      </c>
      <c r="D12" s="7">
        <v>289</v>
      </c>
      <c r="E12" s="8">
        <v>-427</v>
      </c>
      <c r="F12" s="7">
        <v>126</v>
      </c>
      <c r="G12" s="7">
        <v>518</v>
      </c>
      <c r="H12" s="8">
        <v>-198</v>
      </c>
      <c r="I12" s="7">
        <v>159</v>
      </c>
      <c r="J12" s="7">
        <v>716</v>
      </c>
      <c r="L12" s="9">
        <f>C12/I12</f>
        <v>0.73584905660377353</v>
      </c>
      <c r="M12" s="8">
        <f t="shared" si="0"/>
        <v>526.86792452830184</v>
      </c>
      <c r="N12" s="8">
        <f>D12-M12</f>
        <v>-237.86792452830184</v>
      </c>
      <c r="O12" s="10">
        <f t="shared" si="1"/>
        <v>-0.45147543331900869</v>
      </c>
      <c r="P12" s="10">
        <f t="shared" si="2"/>
        <v>-0.26415094339622641</v>
      </c>
      <c r="Q12" s="11">
        <v>2.4700854700854702</v>
      </c>
      <c r="R12" s="11">
        <v>4.5031446540880502</v>
      </c>
    </row>
    <row r="13" spans="1:18" x14ac:dyDescent="0.15">
      <c r="A13">
        <v>11</v>
      </c>
      <c r="B13" s="1" t="s">
        <v>22</v>
      </c>
      <c r="C13" s="7">
        <v>189</v>
      </c>
      <c r="D13" s="7">
        <v>953</v>
      </c>
      <c r="E13" s="8">
        <v>267</v>
      </c>
      <c r="F13" s="7">
        <v>187</v>
      </c>
      <c r="G13" s="7">
        <v>734</v>
      </c>
      <c r="H13" s="8">
        <v>48</v>
      </c>
      <c r="I13" s="7">
        <v>181</v>
      </c>
      <c r="J13" s="7">
        <v>686</v>
      </c>
      <c r="L13" s="9">
        <f>C13/I13</f>
        <v>1.0441988950276244</v>
      </c>
      <c r="M13" s="8">
        <f t="shared" si="0"/>
        <v>716.32044198895039</v>
      </c>
      <c r="N13" s="8">
        <f>D13-M13</f>
        <v>236.67955801104961</v>
      </c>
      <c r="O13" s="10">
        <f t="shared" si="1"/>
        <v>0.33041016860258821</v>
      </c>
      <c r="P13" s="27">
        <f t="shared" si="2"/>
        <v>4.4198895027624308E-2</v>
      </c>
      <c r="Q13" s="11">
        <v>5.0423280423280428</v>
      </c>
      <c r="R13" s="11">
        <v>3.7900552486187844</v>
      </c>
    </row>
    <row r="14" spans="1:18" x14ac:dyDescent="0.15">
      <c r="A14">
        <v>12</v>
      </c>
      <c r="B14" s="1" t="s">
        <v>23</v>
      </c>
      <c r="C14" s="7">
        <v>284</v>
      </c>
      <c r="D14" s="7">
        <v>973</v>
      </c>
      <c r="E14" s="8">
        <v>-844</v>
      </c>
      <c r="F14" s="7">
        <v>283</v>
      </c>
      <c r="G14" s="7">
        <v>906</v>
      </c>
      <c r="H14" s="8">
        <v>-911</v>
      </c>
      <c r="I14" s="7">
        <v>415</v>
      </c>
      <c r="J14" s="7">
        <v>1817</v>
      </c>
      <c r="L14" s="9">
        <f>C14/I14</f>
        <v>0.68433734939759039</v>
      </c>
      <c r="M14" s="8">
        <f t="shared" si="0"/>
        <v>1243.4409638554218</v>
      </c>
      <c r="N14" s="8">
        <f>D14-M14</f>
        <v>-270.44096385542184</v>
      </c>
      <c r="O14" s="10">
        <f t="shared" si="1"/>
        <v>-0.21749401195283988</v>
      </c>
      <c r="P14" s="10">
        <f t="shared" si="2"/>
        <v>-0.31566265060240961</v>
      </c>
      <c r="Q14" s="11">
        <v>3.426056338028169</v>
      </c>
      <c r="R14" s="11">
        <v>4.3783132530120481</v>
      </c>
    </row>
    <row r="15" spans="1:18" x14ac:dyDescent="0.15">
      <c r="A15">
        <v>13</v>
      </c>
      <c r="B15" s="1" t="s">
        <v>24</v>
      </c>
      <c r="C15" s="7">
        <v>297</v>
      </c>
      <c r="D15" s="7">
        <v>796</v>
      </c>
      <c r="E15" s="8">
        <v>-323</v>
      </c>
      <c r="F15" s="7">
        <v>315</v>
      </c>
      <c r="G15" s="7">
        <v>930</v>
      </c>
      <c r="H15" s="8">
        <v>-189</v>
      </c>
      <c r="I15" s="7">
        <v>356</v>
      </c>
      <c r="J15" s="7">
        <v>1119</v>
      </c>
      <c r="L15" s="9">
        <f>C15/I15</f>
        <v>0.8342696629213483</v>
      </c>
      <c r="M15" s="8">
        <f t="shared" si="0"/>
        <v>933.54775280898878</v>
      </c>
      <c r="N15" s="8">
        <f>D15-M15</f>
        <v>-137.54775280898878</v>
      </c>
      <c r="O15" s="10">
        <f t="shared" si="1"/>
        <v>-0.1473387434066612</v>
      </c>
      <c r="P15" s="10">
        <f t="shared" si="2"/>
        <v>-0.16573033707865167</v>
      </c>
      <c r="Q15" s="11">
        <v>2.6801346801346799</v>
      </c>
      <c r="R15" s="11">
        <v>3.143258426966292</v>
      </c>
    </row>
    <row r="16" spans="1:18" x14ac:dyDescent="0.15">
      <c r="A16">
        <v>14</v>
      </c>
      <c r="B16" s="1" t="s">
        <v>25</v>
      </c>
      <c r="C16" s="7">
        <v>157</v>
      </c>
      <c r="D16" s="7">
        <v>766</v>
      </c>
      <c r="E16" s="8">
        <v>-56</v>
      </c>
      <c r="F16" s="7">
        <v>157</v>
      </c>
      <c r="G16" s="7">
        <v>646</v>
      </c>
      <c r="H16" s="8">
        <v>-176</v>
      </c>
      <c r="I16" s="7">
        <v>162</v>
      </c>
      <c r="J16" s="7">
        <v>822</v>
      </c>
      <c r="L16" s="9">
        <f>C16/I16</f>
        <v>0.96913580246913578</v>
      </c>
      <c r="M16" s="8">
        <f t="shared" si="0"/>
        <v>796.62962962962956</v>
      </c>
      <c r="N16" s="8">
        <f>D16-M16</f>
        <v>-30.629629629629562</v>
      </c>
      <c r="O16" s="10">
        <f t="shared" si="1"/>
        <v>-3.8449021339904146E-2</v>
      </c>
      <c r="P16" s="10">
        <f t="shared" si="2"/>
        <v>-3.0864197530864196E-2</v>
      </c>
      <c r="Q16" s="11">
        <v>4.8789808917197455</v>
      </c>
      <c r="R16" s="11">
        <v>5.0740740740740744</v>
      </c>
    </row>
    <row r="17" spans="1:18" x14ac:dyDescent="0.15">
      <c r="A17">
        <v>15</v>
      </c>
      <c r="B17" s="1" t="s">
        <v>26</v>
      </c>
      <c r="C17" s="7">
        <v>884</v>
      </c>
      <c r="D17" s="7">
        <v>3111</v>
      </c>
      <c r="E17" s="8">
        <v>-963</v>
      </c>
      <c r="F17" s="7">
        <v>884</v>
      </c>
      <c r="G17" s="7">
        <v>2961</v>
      </c>
      <c r="H17" s="8">
        <v>-1113</v>
      </c>
      <c r="I17" s="7">
        <v>925</v>
      </c>
      <c r="J17" s="7">
        <v>4074</v>
      </c>
      <c r="L17" s="9">
        <f>C17/I17</f>
        <v>0.95567567567567568</v>
      </c>
      <c r="M17" s="8">
        <f t="shared" si="0"/>
        <v>3893.4227027027027</v>
      </c>
      <c r="N17" s="8">
        <f>D17-M17</f>
        <v>-782.42270270270274</v>
      </c>
      <c r="O17" s="10">
        <f t="shared" si="1"/>
        <v>-0.20096012235187494</v>
      </c>
      <c r="P17" s="10">
        <f t="shared" si="2"/>
        <v>-4.4324324324324323E-2</v>
      </c>
      <c r="Q17" s="11">
        <v>3.5192307692307692</v>
      </c>
      <c r="R17" s="11">
        <v>4.4043243243243246</v>
      </c>
    </row>
    <row r="18" spans="1:18" x14ac:dyDescent="0.15">
      <c r="A18">
        <v>16</v>
      </c>
      <c r="B18" s="1" t="s">
        <v>27</v>
      </c>
      <c r="C18" s="7">
        <v>134</v>
      </c>
      <c r="D18" s="7">
        <v>308</v>
      </c>
      <c r="E18" s="8">
        <v>-1145</v>
      </c>
      <c r="F18" s="7">
        <v>134</v>
      </c>
      <c r="G18" s="7">
        <v>241</v>
      </c>
      <c r="H18" s="8">
        <v>-1212</v>
      </c>
      <c r="I18" s="7">
        <v>390</v>
      </c>
      <c r="J18" s="7">
        <v>1453</v>
      </c>
      <c r="L18" s="9">
        <f>C18/I18</f>
        <v>0.34358974358974359</v>
      </c>
      <c r="M18" s="8">
        <f t="shared" si="0"/>
        <v>499.23589743589741</v>
      </c>
      <c r="N18" s="8">
        <f>D18-M18</f>
        <v>-191.23589743589741</v>
      </c>
      <c r="O18" s="10">
        <f t="shared" si="1"/>
        <v>-0.38305718482604184</v>
      </c>
      <c r="P18" s="25">
        <f t="shared" si="2"/>
        <v>-0.65641025641025641</v>
      </c>
      <c r="Q18" s="11">
        <v>2.2985074626865671</v>
      </c>
      <c r="R18" s="11">
        <v>3.7256410256410257</v>
      </c>
    </row>
    <row r="19" spans="1:18" x14ac:dyDescent="0.15">
      <c r="A19">
        <v>17</v>
      </c>
      <c r="B19" s="1" t="s">
        <v>28</v>
      </c>
      <c r="C19" s="7">
        <v>110</v>
      </c>
      <c r="D19" s="7">
        <v>551</v>
      </c>
      <c r="E19" s="8">
        <v>-58</v>
      </c>
      <c r="F19" s="7">
        <v>110</v>
      </c>
      <c r="G19" s="7">
        <v>667</v>
      </c>
      <c r="H19" s="8">
        <v>58</v>
      </c>
      <c r="I19" s="7">
        <v>110</v>
      </c>
      <c r="J19" s="7">
        <v>609</v>
      </c>
      <c r="L19" s="9">
        <f>C19/I19</f>
        <v>1</v>
      </c>
      <c r="M19" s="8">
        <f t="shared" si="0"/>
        <v>609</v>
      </c>
      <c r="N19" s="8">
        <f>D19-M19</f>
        <v>-58</v>
      </c>
      <c r="O19" s="10">
        <f t="shared" si="1"/>
        <v>-9.5238095238095233E-2</v>
      </c>
      <c r="P19" s="26">
        <f t="shared" si="2"/>
        <v>0</v>
      </c>
      <c r="Q19" s="11">
        <v>5.0090909090909088</v>
      </c>
      <c r="R19" s="11">
        <v>5.5363636363636362</v>
      </c>
    </row>
    <row r="20" spans="1:18" x14ac:dyDescent="0.15">
      <c r="A20">
        <v>18</v>
      </c>
      <c r="B20" s="1" t="s">
        <v>29</v>
      </c>
      <c r="C20" s="7">
        <v>180</v>
      </c>
      <c r="D20" s="7">
        <v>661</v>
      </c>
      <c r="E20" s="8">
        <v>-933</v>
      </c>
      <c r="F20" s="7">
        <v>180</v>
      </c>
      <c r="G20" s="7">
        <v>667</v>
      </c>
      <c r="H20" s="8">
        <v>-927</v>
      </c>
      <c r="I20" s="7">
        <v>309</v>
      </c>
      <c r="J20" s="7">
        <v>1594</v>
      </c>
      <c r="L20" s="9">
        <f>C20/I20</f>
        <v>0.58252427184466016</v>
      </c>
      <c r="M20" s="8">
        <f t="shared" si="0"/>
        <v>928.54368932038824</v>
      </c>
      <c r="N20" s="8">
        <f>D20-M20</f>
        <v>-267.54368932038824</v>
      </c>
      <c r="O20" s="10">
        <f t="shared" si="1"/>
        <v>-0.28813258051024665</v>
      </c>
      <c r="P20" s="10">
        <f t="shared" si="2"/>
        <v>-0.41747572815533979</v>
      </c>
      <c r="Q20" s="11">
        <v>3.6722222222222221</v>
      </c>
      <c r="R20" s="11">
        <v>5.1585760517799351</v>
      </c>
    </row>
    <row r="21" spans="1:18" x14ac:dyDescent="0.15">
      <c r="A21">
        <v>19</v>
      </c>
      <c r="B21" s="1" t="s">
        <v>30</v>
      </c>
      <c r="C21" s="7">
        <v>64</v>
      </c>
      <c r="D21" s="7">
        <v>186</v>
      </c>
      <c r="E21" s="8">
        <v>42</v>
      </c>
      <c r="F21" s="7">
        <v>64</v>
      </c>
      <c r="G21" s="7">
        <v>171</v>
      </c>
      <c r="H21" s="8">
        <v>27</v>
      </c>
      <c r="I21" s="7">
        <v>64</v>
      </c>
      <c r="J21" s="7">
        <v>144</v>
      </c>
      <c r="L21" s="9">
        <f>C21/I21</f>
        <v>1</v>
      </c>
      <c r="M21" s="8">
        <f t="shared" si="0"/>
        <v>144</v>
      </c>
      <c r="N21" s="8">
        <f>D21-M21</f>
        <v>42</v>
      </c>
      <c r="O21" s="10">
        <f t="shared" si="1"/>
        <v>0.29166666666666669</v>
      </c>
      <c r="P21" s="26">
        <f t="shared" si="2"/>
        <v>0</v>
      </c>
      <c r="Q21" s="11">
        <v>2.90625</v>
      </c>
      <c r="R21" s="11">
        <v>2.25</v>
      </c>
    </row>
    <row r="22" spans="1:18" x14ac:dyDescent="0.15">
      <c r="A22">
        <v>20</v>
      </c>
      <c r="B22" s="1" t="s">
        <v>31</v>
      </c>
      <c r="C22" s="7">
        <v>72</v>
      </c>
      <c r="D22" s="7">
        <v>468</v>
      </c>
      <c r="E22" s="8">
        <v>-175</v>
      </c>
      <c r="F22" s="7">
        <v>72</v>
      </c>
      <c r="G22" s="7">
        <v>325</v>
      </c>
      <c r="H22" s="8">
        <v>-318</v>
      </c>
      <c r="I22" s="7">
        <v>121</v>
      </c>
      <c r="J22" s="7">
        <v>643</v>
      </c>
      <c r="L22" s="9">
        <f>C22/I22</f>
        <v>0.5950413223140496</v>
      </c>
      <c r="M22" s="8">
        <f t="shared" si="0"/>
        <v>382.61157024793391</v>
      </c>
      <c r="N22" s="8">
        <f>D22-M22</f>
        <v>85.388429752066088</v>
      </c>
      <c r="O22" s="10">
        <f t="shared" si="1"/>
        <v>0.22317262830482107</v>
      </c>
      <c r="P22" s="25">
        <f t="shared" si="2"/>
        <v>-0.4049586776859504</v>
      </c>
      <c r="Q22" s="11">
        <v>6.5</v>
      </c>
      <c r="R22" s="11">
        <v>5.3140495867768598</v>
      </c>
    </row>
    <row r="23" spans="1:18" x14ac:dyDescent="0.15">
      <c r="A23">
        <v>21</v>
      </c>
      <c r="B23" s="1" t="s">
        <v>32</v>
      </c>
      <c r="C23" s="7">
        <v>106</v>
      </c>
      <c r="D23" s="7">
        <v>644</v>
      </c>
      <c r="E23" s="8">
        <v>-717</v>
      </c>
      <c r="F23" s="7">
        <v>106</v>
      </c>
      <c r="G23" s="7">
        <v>522</v>
      </c>
      <c r="H23" s="8">
        <v>-839</v>
      </c>
      <c r="I23" s="7">
        <v>163</v>
      </c>
      <c r="J23" s="7">
        <v>1361</v>
      </c>
      <c r="L23" s="9">
        <f>C23/I23</f>
        <v>0.65030674846625769</v>
      </c>
      <c r="M23" s="8">
        <f t="shared" si="0"/>
        <v>885.0674846625767</v>
      </c>
      <c r="N23" s="8">
        <f>D23-M23</f>
        <v>-241.0674846625767</v>
      </c>
      <c r="O23" s="10">
        <f t="shared" si="1"/>
        <v>-0.2723718686315556</v>
      </c>
      <c r="P23" s="10">
        <f t="shared" si="2"/>
        <v>-0.34969325153374231</v>
      </c>
      <c r="Q23" s="11">
        <v>6.0754716981132075</v>
      </c>
      <c r="R23" s="11">
        <v>8.3496932515337416</v>
      </c>
    </row>
    <row r="24" spans="1:18" x14ac:dyDescent="0.15">
      <c r="A24">
        <v>22</v>
      </c>
      <c r="B24" s="1" t="s">
        <v>33</v>
      </c>
      <c r="C24" s="7">
        <v>184</v>
      </c>
      <c r="D24" s="7">
        <v>883</v>
      </c>
      <c r="E24" s="8">
        <v>-122</v>
      </c>
      <c r="F24" s="7">
        <v>184</v>
      </c>
      <c r="G24" s="7">
        <v>806</v>
      </c>
      <c r="H24" s="8">
        <v>-199</v>
      </c>
      <c r="I24" s="7">
        <v>216</v>
      </c>
      <c r="J24" s="7">
        <v>1005</v>
      </c>
      <c r="L24" s="9">
        <f>C24/I24</f>
        <v>0.85185185185185186</v>
      </c>
      <c r="M24" s="8">
        <f t="shared" si="0"/>
        <v>856.11111111111109</v>
      </c>
      <c r="N24" s="8">
        <f>D24-M24</f>
        <v>26.888888888888914</v>
      </c>
      <c r="O24" s="10">
        <f t="shared" si="1"/>
        <v>3.1408176508760578E-2</v>
      </c>
      <c r="P24" s="10">
        <f t="shared" si="2"/>
        <v>-0.14814814814814814</v>
      </c>
      <c r="Q24" s="11">
        <v>4.7989130434782608</v>
      </c>
      <c r="R24" s="11">
        <v>4.6527777777777777</v>
      </c>
    </row>
    <row r="25" spans="1:18" x14ac:dyDescent="0.15">
      <c r="A25">
        <v>23</v>
      </c>
      <c r="B25" s="1" t="s">
        <v>34</v>
      </c>
      <c r="C25" s="7">
        <v>208</v>
      </c>
      <c r="D25" s="7">
        <v>1485</v>
      </c>
      <c r="E25" s="8">
        <v>-368</v>
      </c>
      <c r="F25" s="7">
        <v>236</v>
      </c>
      <c r="G25" s="7">
        <v>1629</v>
      </c>
      <c r="H25" s="8">
        <v>-224</v>
      </c>
      <c r="I25" s="7">
        <v>218</v>
      </c>
      <c r="J25" s="7">
        <v>1853</v>
      </c>
      <c r="L25" s="9">
        <f>C25/I25</f>
        <v>0.95412844036697253</v>
      </c>
      <c r="M25" s="8">
        <f t="shared" si="0"/>
        <v>1768</v>
      </c>
      <c r="N25" s="8">
        <f>D25-M25</f>
        <v>-283</v>
      </c>
      <c r="O25" s="10">
        <f t="shared" si="1"/>
        <v>-0.16006787330316741</v>
      </c>
      <c r="P25" s="10">
        <f t="shared" si="2"/>
        <v>-4.5871559633027525E-2</v>
      </c>
      <c r="Q25" s="11">
        <v>7.1394230769230766</v>
      </c>
      <c r="R25" s="11">
        <v>8.5</v>
      </c>
    </row>
    <row r="26" spans="1:18" x14ac:dyDescent="0.15">
      <c r="A26">
        <v>24</v>
      </c>
      <c r="B26" s="1" t="s">
        <v>35</v>
      </c>
      <c r="C26" s="7">
        <v>225</v>
      </c>
      <c r="D26" s="7">
        <v>847</v>
      </c>
      <c r="E26" s="8">
        <v>-551</v>
      </c>
      <c r="F26" s="7">
        <v>225</v>
      </c>
      <c r="G26" s="7">
        <v>874</v>
      </c>
      <c r="H26" s="8">
        <v>-524</v>
      </c>
      <c r="I26" s="7">
        <v>307</v>
      </c>
      <c r="J26" s="7">
        <v>1398</v>
      </c>
      <c r="L26" s="9">
        <f>C26/I26</f>
        <v>0.73289902280130292</v>
      </c>
      <c r="M26" s="8">
        <f t="shared" si="0"/>
        <v>1024.5928338762214</v>
      </c>
      <c r="N26" s="8">
        <f>D26-M26</f>
        <v>-177.59283387622145</v>
      </c>
      <c r="O26" s="10">
        <f t="shared" si="1"/>
        <v>-0.17333015418852324</v>
      </c>
      <c r="P26" s="10">
        <f t="shared" si="2"/>
        <v>-0.26710097719869708</v>
      </c>
      <c r="Q26" s="11">
        <v>3.7644444444444445</v>
      </c>
      <c r="R26" s="11">
        <v>4.5537459283387625</v>
      </c>
    </row>
    <row r="27" spans="1:18" x14ac:dyDescent="0.15">
      <c r="A27">
        <v>25</v>
      </c>
      <c r="B27" s="1" t="s">
        <v>36</v>
      </c>
      <c r="C27" s="7">
        <v>707</v>
      </c>
      <c r="D27" s="7">
        <v>2685</v>
      </c>
      <c r="E27" s="8">
        <v>-531</v>
      </c>
      <c r="F27" s="7">
        <v>707</v>
      </c>
      <c r="G27" s="7">
        <v>2410</v>
      </c>
      <c r="H27" s="8">
        <v>-806</v>
      </c>
      <c r="I27" s="7">
        <v>758</v>
      </c>
      <c r="J27" s="7">
        <v>3216</v>
      </c>
      <c r="L27" s="9">
        <f>C27/I27</f>
        <v>0.93271767810026385</v>
      </c>
      <c r="M27" s="8">
        <f t="shared" si="0"/>
        <v>2999.6200527704486</v>
      </c>
      <c r="N27" s="8">
        <f>D27-M27</f>
        <v>-314.62005277044864</v>
      </c>
      <c r="O27" s="10">
        <f t="shared" si="1"/>
        <v>-0.10488663471890902</v>
      </c>
      <c r="P27" s="10">
        <f t="shared" si="2"/>
        <v>-6.7282321899736153E-2</v>
      </c>
      <c r="Q27" s="11">
        <v>3.7977369165487977</v>
      </c>
      <c r="R27" s="11">
        <v>4.2427440633245386</v>
      </c>
    </row>
    <row r="28" spans="1:18" x14ac:dyDescent="0.15">
      <c r="A28">
        <v>26</v>
      </c>
      <c r="B28" s="1" t="s">
        <v>37</v>
      </c>
      <c r="C28" s="7">
        <v>81</v>
      </c>
      <c r="D28" s="7">
        <v>358</v>
      </c>
      <c r="E28" s="8">
        <v>-41</v>
      </c>
      <c r="F28" s="7">
        <v>81</v>
      </c>
      <c r="G28" s="7">
        <v>319</v>
      </c>
      <c r="H28" s="8">
        <v>-80</v>
      </c>
      <c r="I28" s="7">
        <v>81</v>
      </c>
      <c r="J28" s="7">
        <v>399</v>
      </c>
      <c r="L28" s="9">
        <f>C28/I28</f>
        <v>1</v>
      </c>
      <c r="M28" s="8">
        <f t="shared" si="0"/>
        <v>399</v>
      </c>
      <c r="N28" s="8">
        <f>D28-M28</f>
        <v>-41</v>
      </c>
      <c r="O28" s="10">
        <f t="shared" si="1"/>
        <v>-0.10275689223057644</v>
      </c>
      <c r="P28" s="26">
        <f t="shared" si="2"/>
        <v>0</v>
      </c>
      <c r="Q28" s="11">
        <v>4.4197530864197532</v>
      </c>
      <c r="R28" s="11">
        <v>4.9259259259259256</v>
      </c>
    </row>
    <row r="29" spans="1:18" x14ac:dyDescent="0.15">
      <c r="A29">
        <v>27</v>
      </c>
      <c r="B29" s="1" t="s">
        <v>38</v>
      </c>
      <c r="C29" s="7">
        <v>55</v>
      </c>
      <c r="D29" s="7">
        <v>249</v>
      </c>
      <c r="E29" s="8">
        <v>79</v>
      </c>
      <c r="F29" s="7">
        <v>55</v>
      </c>
      <c r="G29" s="7">
        <v>131</v>
      </c>
      <c r="H29" s="8">
        <v>-39</v>
      </c>
      <c r="I29" s="7">
        <v>50</v>
      </c>
      <c r="J29" s="7">
        <v>170</v>
      </c>
      <c r="L29" s="9">
        <f>C29/I29</f>
        <v>1.1000000000000001</v>
      </c>
      <c r="M29" s="8">
        <f t="shared" si="0"/>
        <v>187.00000000000003</v>
      </c>
      <c r="N29" s="8">
        <f>D29-M29</f>
        <v>61.999999999999972</v>
      </c>
      <c r="O29" s="10">
        <f t="shared" si="1"/>
        <v>0.3315508021390372</v>
      </c>
      <c r="P29" s="26">
        <f t="shared" si="2"/>
        <v>0.1</v>
      </c>
      <c r="Q29" s="11">
        <v>4.5272727272727273</v>
      </c>
      <c r="R29" s="11">
        <v>3.4</v>
      </c>
    </row>
    <row r="30" spans="1:18" x14ac:dyDescent="0.15">
      <c r="A30">
        <v>28</v>
      </c>
      <c r="B30" s="1" t="s">
        <v>39</v>
      </c>
      <c r="C30" s="7">
        <v>186</v>
      </c>
      <c r="D30" s="7">
        <v>1071</v>
      </c>
      <c r="E30" s="8">
        <v>-22</v>
      </c>
      <c r="F30" s="7">
        <v>186</v>
      </c>
      <c r="G30" s="7">
        <v>986</v>
      </c>
      <c r="H30" s="8">
        <v>-107</v>
      </c>
      <c r="I30" s="7">
        <v>189</v>
      </c>
      <c r="J30" s="7">
        <v>1093</v>
      </c>
      <c r="L30" s="9">
        <f>C30/I30</f>
        <v>0.98412698412698407</v>
      </c>
      <c r="M30" s="8">
        <f t="shared" si="0"/>
        <v>1075.6507936507935</v>
      </c>
      <c r="N30" s="8">
        <f>D30-M30</f>
        <v>-4.6507936507935028</v>
      </c>
      <c r="O30" s="10">
        <f t="shared" si="1"/>
        <v>-4.3237021515212751E-3</v>
      </c>
      <c r="P30" s="10">
        <f t="shared" si="2"/>
        <v>-1.5873015873015872E-2</v>
      </c>
      <c r="Q30" s="11">
        <v>5.758064516129032</v>
      </c>
      <c r="R30" s="11">
        <v>5.7830687830687832</v>
      </c>
    </row>
    <row r="31" spans="1:18" x14ac:dyDescent="0.15">
      <c r="A31">
        <v>29</v>
      </c>
      <c r="B31" s="1" t="s">
        <v>40</v>
      </c>
      <c r="C31" s="7">
        <v>158</v>
      </c>
      <c r="D31" s="7">
        <v>725</v>
      </c>
      <c r="E31" s="8">
        <v>3</v>
      </c>
      <c r="F31" s="7">
        <v>158</v>
      </c>
      <c r="G31" s="7">
        <v>700</v>
      </c>
      <c r="H31" s="8">
        <v>-22</v>
      </c>
      <c r="I31" s="7">
        <v>173</v>
      </c>
      <c r="J31" s="7">
        <v>722</v>
      </c>
      <c r="L31" s="9">
        <f>C31/I31</f>
        <v>0.91329479768786126</v>
      </c>
      <c r="M31" s="8">
        <f t="shared" si="0"/>
        <v>659.39884393063585</v>
      </c>
      <c r="N31" s="8">
        <f>D31-M31</f>
        <v>65.601156069364151</v>
      </c>
      <c r="O31" s="10">
        <f t="shared" si="1"/>
        <v>9.948630737403133E-2</v>
      </c>
      <c r="P31" s="10">
        <f t="shared" si="2"/>
        <v>-8.6705202312138727E-2</v>
      </c>
      <c r="Q31" s="11">
        <v>4.5886075949367084</v>
      </c>
      <c r="R31" s="11">
        <v>4.1734104046242777</v>
      </c>
    </row>
    <row r="32" spans="1:18" x14ac:dyDescent="0.15">
      <c r="A32">
        <v>30</v>
      </c>
      <c r="B32" s="1" t="s">
        <v>41</v>
      </c>
      <c r="C32" s="7">
        <v>54</v>
      </c>
      <c r="D32" s="7">
        <v>206</v>
      </c>
      <c r="E32" s="8">
        <v>-26</v>
      </c>
      <c r="F32" s="7">
        <v>54</v>
      </c>
      <c r="G32" s="7">
        <v>199</v>
      </c>
      <c r="H32" s="8">
        <v>-33</v>
      </c>
      <c r="I32" s="7">
        <v>60</v>
      </c>
      <c r="J32" s="7">
        <v>232</v>
      </c>
      <c r="L32" s="9">
        <f>C32/I32</f>
        <v>0.9</v>
      </c>
      <c r="M32" s="8">
        <f t="shared" si="0"/>
        <v>208.8</v>
      </c>
      <c r="N32" s="8">
        <f>D32-M32</f>
        <v>-2.8000000000000114</v>
      </c>
      <c r="O32" s="10">
        <f t="shared" si="1"/>
        <v>-1.3409961685823809E-2</v>
      </c>
      <c r="P32" s="10">
        <f t="shared" si="2"/>
        <v>-0.1</v>
      </c>
      <c r="Q32" s="11">
        <v>3.8148148148148149</v>
      </c>
      <c r="R32" s="11">
        <v>3.8666666666666667</v>
      </c>
    </row>
    <row r="33" spans="1:18" x14ac:dyDescent="0.15">
      <c r="A33">
        <v>31</v>
      </c>
      <c r="B33" s="1" t="s">
        <v>42</v>
      </c>
      <c r="C33" s="7">
        <v>196</v>
      </c>
      <c r="D33" s="7">
        <v>597</v>
      </c>
      <c r="E33" s="8">
        <v>-130</v>
      </c>
      <c r="F33" s="7">
        <v>195</v>
      </c>
      <c r="G33" s="7">
        <v>557</v>
      </c>
      <c r="H33" s="8">
        <v>-170</v>
      </c>
      <c r="I33" s="7">
        <v>215</v>
      </c>
      <c r="J33" s="7">
        <v>727</v>
      </c>
      <c r="L33" s="9">
        <f>C33/I33</f>
        <v>0.91162790697674423</v>
      </c>
      <c r="M33" s="8">
        <f t="shared" si="0"/>
        <v>662.7534883720931</v>
      </c>
      <c r="N33" s="8">
        <f>D33-M33</f>
        <v>-65.753488372093102</v>
      </c>
      <c r="O33" s="10">
        <f t="shared" si="1"/>
        <v>-9.9212587373326333E-2</v>
      </c>
      <c r="P33" s="10">
        <f t="shared" si="2"/>
        <v>-8.8372093023255813E-2</v>
      </c>
      <c r="Q33" s="11">
        <v>3.045918367346939</v>
      </c>
      <c r="R33" s="11">
        <v>3.3813953488372093</v>
      </c>
    </row>
    <row r="34" spans="1:18" x14ac:dyDescent="0.15">
      <c r="A34">
        <v>32</v>
      </c>
      <c r="B34" s="1" t="s">
        <v>43</v>
      </c>
      <c r="C34" s="7">
        <v>723</v>
      </c>
      <c r="D34" s="7">
        <v>2850</v>
      </c>
      <c r="E34" s="8">
        <v>-1285</v>
      </c>
      <c r="F34" s="7">
        <v>748</v>
      </c>
      <c r="G34" s="7">
        <v>2673</v>
      </c>
      <c r="H34" s="8">
        <v>-1462</v>
      </c>
      <c r="I34" s="7">
        <v>879</v>
      </c>
      <c r="J34" s="7">
        <v>4135</v>
      </c>
      <c r="L34" s="9">
        <f>C34/I34</f>
        <v>0.8225255972696246</v>
      </c>
      <c r="M34" s="8">
        <f t="shared" si="0"/>
        <v>3401.1433447098975</v>
      </c>
      <c r="N34" s="8">
        <f>D34-M34</f>
        <v>-551.14334470989752</v>
      </c>
      <c r="O34" s="10">
        <f t="shared" si="1"/>
        <v>-0.16204649109163249</v>
      </c>
      <c r="P34" s="10">
        <f t="shared" si="2"/>
        <v>-0.17747440273037543</v>
      </c>
      <c r="Q34" s="11">
        <v>3.9419087136929463</v>
      </c>
      <c r="R34" s="11">
        <v>4.7042093287827074</v>
      </c>
    </row>
    <row r="35" spans="1:18" x14ac:dyDescent="0.15">
      <c r="A35">
        <v>33</v>
      </c>
      <c r="B35" s="1" t="s">
        <v>44</v>
      </c>
      <c r="C35" s="7">
        <v>110</v>
      </c>
      <c r="D35" s="7">
        <v>677</v>
      </c>
      <c r="E35" s="8">
        <v>37</v>
      </c>
      <c r="F35" s="7">
        <v>102</v>
      </c>
      <c r="G35" s="7">
        <v>526</v>
      </c>
      <c r="H35" s="8">
        <v>-114</v>
      </c>
      <c r="I35" s="7">
        <v>102</v>
      </c>
      <c r="J35" s="7">
        <v>640</v>
      </c>
      <c r="L35" s="9">
        <f>C35/I35</f>
        <v>1.0784313725490196</v>
      </c>
      <c r="M35" s="8">
        <f t="shared" si="0"/>
        <v>690.19607843137248</v>
      </c>
      <c r="N35" s="8">
        <f>D35-M35</f>
        <v>-13.196078431372484</v>
      </c>
      <c r="O35" s="10">
        <f t="shared" si="1"/>
        <v>-1.9119318181818092E-2</v>
      </c>
      <c r="P35" s="10">
        <f t="shared" si="2"/>
        <v>7.8431372549019607E-2</v>
      </c>
      <c r="Q35" s="11">
        <v>6.1545454545454543</v>
      </c>
      <c r="R35" s="11">
        <v>6.2745098039215685</v>
      </c>
    </row>
    <row r="36" spans="1:18" x14ac:dyDescent="0.15">
      <c r="A36">
        <v>34</v>
      </c>
      <c r="B36" s="1" t="s">
        <v>45</v>
      </c>
      <c r="C36" s="7">
        <v>218</v>
      </c>
      <c r="D36" s="7">
        <v>1282</v>
      </c>
      <c r="E36" s="8">
        <v>18</v>
      </c>
      <c r="F36" s="7">
        <v>218</v>
      </c>
      <c r="G36" s="7">
        <v>1276</v>
      </c>
      <c r="H36" s="8">
        <v>12</v>
      </c>
      <c r="I36" s="7">
        <v>213</v>
      </c>
      <c r="J36" s="7">
        <v>1264</v>
      </c>
      <c r="L36" s="9">
        <f>C36/I36</f>
        <v>1.0234741784037558</v>
      </c>
      <c r="M36" s="8">
        <f t="shared" si="0"/>
        <v>1293.6713615023473</v>
      </c>
      <c r="N36" s="8">
        <f>D36-M36</f>
        <v>-11.671361502347281</v>
      </c>
      <c r="O36" s="10">
        <f t="shared" si="1"/>
        <v>-9.0218906050399603E-3</v>
      </c>
      <c r="P36" s="10">
        <f t="shared" si="2"/>
        <v>2.3474178403755867E-2</v>
      </c>
      <c r="Q36" s="11">
        <v>5.8807339449541285</v>
      </c>
      <c r="R36" s="11">
        <v>5.934272300469484</v>
      </c>
    </row>
    <row r="37" spans="1:18" x14ac:dyDescent="0.15">
      <c r="A37">
        <v>35</v>
      </c>
      <c r="B37" s="1" t="s">
        <v>46</v>
      </c>
      <c r="C37" s="7">
        <v>135</v>
      </c>
      <c r="D37" s="7">
        <v>566</v>
      </c>
      <c r="E37" s="8">
        <v>-215</v>
      </c>
      <c r="F37" s="7">
        <v>135</v>
      </c>
      <c r="G37" s="7">
        <v>567</v>
      </c>
      <c r="H37" s="8">
        <v>-214</v>
      </c>
      <c r="I37" s="7">
        <v>162</v>
      </c>
      <c r="J37" s="7">
        <v>781</v>
      </c>
      <c r="L37" s="9">
        <f>C37/I37</f>
        <v>0.83333333333333337</v>
      </c>
      <c r="M37" s="8">
        <f t="shared" si="0"/>
        <v>650.83333333333337</v>
      </c>
      <c r="N37" s="8">
        <f>D37-M37</f>
        <v>-84.833333333333371</v>
      </c>
      <c r="O37" s="10">
        <f t="shared" si="1"/>
        <v>-0.13034571062740083</v>
      </c>
      <c r="P37" s="10">
        <f t="shared" si="2"/>
        <v>-0.16666666666666666</v>
      </c>
      <c r="Q37" s="11">
        <v>4.1925925925925922</v>
      </c>
      <c r="R37" s="11">
        <v>4.8209876543209873</v>
      </c>
    </row>
    <row r="38" spans="1:18" x14ac:dyDescent="0.15">
      <c r="A38">
        <v>36</v>
      </c>
      <c r="B38" s="1" t="s">
        <v>47</v>
      </c>
      <c r="C38" s="7">
        <v>85</v>
      </c>
      <c r="D38" s="7">
        <v>223</v>
      </c>
      <c r="E38" s="8">
        <v>-204</v>
      </c>
      <c r="F38" s="7">
        <v>85</v>
      </c>
      <c r="G38" s="7">
        <v>299</v>
      </c>
      <c r="H38" s="8">
        <v>-128</v>
      </c>
      <c r="I38" s="7">
        <v>112</v>
      </c>
      <c r="J38" s="7">
        <v>427</v>
      </c>
      <c r="L38" s="9">
        <f>C38/I38</f>
        <v>0.7589285714285714</v>
      </c>
      <c r="M38" s="8">
        <f t="shared" si="0"/>
        <v>324.0625</v>
      </c>
      <c r="N38" s="8">
        <f>D38-M38</f>
        <v>-101.0625</v>
      </c>
      <c r="O38" s="10">
        <f t="shared" si="1"/>
        <v>-0.31186113789778208</v>
      </c>
      <c r="P38" s="10">
        <f t="shared" si="2"/>
        <v>-0.24107142857142858</v>
      </c>
      <c r="Q38" s="11">
        <v>2.6235294117647059</v>
      </c>
      <c r="R38" s="11">
        <v>3.8125</v>
      </c>
    </row>
    <row r="39" spans="1:18" x14ac:dyDescent="0.15">
      <c r="A39">
        <v>37</v>
      </c>
      <c r="B39" s="1" t="s">
        <v>48</v>
      </c>
      <c r="C39" s="7">
        <v>151</v>
      </c>
      <c r="D39" s="7">
        <v>363</v>
      </c>
      <c r="E39" s="8">
        <v>-87</v>
      </c>
      <c r="F39" s="7">
        <v>154</v>
      </c>
      <c r="G39" s="7">
        <v>334</v>
      </c>
      <c r="H39" s="8">
        <v>-116</v>
      </c>
      <c r="I39" s="7">
        <v>181</v>
      </c>
      <c r="J39" s="7">
        <v>450</v>
      </c>
      <c r="L39" s="9">
        <f>C39/I39</f>
        <v>0.83425414364640882</v>
      </c>
      <c r="M39" s="8">
        <f t="shared" si="0"/>
        <v>375.41436464088395</v>
      </c>
      <c r="N39" s="8">
        <f>D39-M39</f>
        <v>-12.414364640883946</v>
      </c>
      <c r="O39" s="10">
        <f t="shared" si="1"/>
        <v>-3.3068432671081595E-2</v>
      </c>
      <c r="P39" s="10">
        <f t="shared" si="2"/>
        <v>-0.16574585635359115</v>
      </c>
      <c r="Q39" s="11">
        <v>2.4039735099337749</v>
      </c>
      <c r="R39" s="11">
        <v>2.4861878453038675</v>
      </c>
    </row>
    <row r="40" spans="1:18" x14ac:dyDescent="0.15">
      <c r="A40">
        <v>38</v>
      </c>
      <c r="B40" s="1" t="s">
        <v>49</v>
      </c>
      <c r="C40" s="7">
        <v>370</v>
      </c>
      <c r="D40" s="7">
        <v>1064</v>
      </c>
      <c r="E40" s="8">
        <v>-296</v>
      </c>
      <c r="F40" s="7">
        <v>370</v>
      </c>
      <c r="G40" s="7">
        <v>1092</v>
      </c>
      <c r="H40" s="8">
        <v>-268</v>
      </c>
      <c r="I40" s="7">
        <v>400</v>
      </c>
      <c r="J40" s="7">
        <v>1360</v>
      </c>
      <c r="L40" s="9">
        <f>C40/I40</f>
        <v>0.92500000000000004</v>
      </c>
      <c r="M40" s="8">
        <f t="shared" si="0"/>
        <v>1258</v>
      </c>
      <c r="N40" s="8">
        <f>D40-M40</f>
        <v>-194</v>
      </c>
      <c r="O40" s="10">
        <f t="shared" si="1"/>
        <v>-0.15421303656597773</v>
      </c>
      <c r="P40" s="10">
        <f t="shared" si="2"/>
        <v>-7.4999999999999997E-2</v>
      </c>
      <c r="Q40" s="11">
        <v>2.8756756756756756</v>
      </c>
      <c r="R40" s="11">
        <v>3.4</v>
      </c>
    </row>
    <row r="41" spans="1:18" x14ac:dyDescent="0.15">
      <c r="A41">
        <v>39</v>
      </c>
      <c r="B41" s="1" t="s">
        <v>50</v>
      </c>
      <c r="C41" s="7">
        <v>90</v>
      </c>
      <c r="D41" s="7">
        <v>656</v>
      </c>
      <c r="E41" s="8"/>
      <c r="F41" s="7">
        <v>90</v>
      </c>
      <c r="G41" s="7">
        <v>655</v>
      </c>
      <c r="H41" s="8"/>
      <c r="I41" s="7"/>
      <c r="J41" s="7"/>
      <c r="L41" s="9"/>
      <c r="M41" s="8"/>
      <c r="N41" s="8"/>
      <c r="O41" s="10"/>
      <c r="P41" s="10"/>
      <c r="Q41" s="11"/>
      <c r="R41" s="11"/>
    </row>
    <row r="42" spans="1:18" x14ac:dyDescent="0.15">
      <c r="A42">
        <v>40</v>
      </c>
      <c r="B42" s="1" t="s">
        <v>51</v>
      </c>
      <c r="C42" s="7">
        <v>141</v>
      </c>
      <c r="D42" s="7">
        <v>392</v>
      </c>
      <c r="E42" s="8">
        <v>-426</v>
      </c>
      <c r="F42" s="7">
        <v>141</v>
      </c>
      <c r="G42" s="7">
        <v>450</v>
      </c>
      <c r="H42" s="8">
        <v>-368</v>
      </c>
      <c r="I42" s="7">
        <v>199</v>
      </c>
      <c r="J42" s="7">
        <v>818</v>
      </c>
      <c r="L42" s="9">
        <f>C42/I42</f>
        <v>0.70854271356783916</v>
      </c>
      <c r="M42" s="8">
        <f t="shared" ref="M42:M55" si="3">J42*L42</f>
        <v>579.58793969849239</v>
      </c>
      <c r="N42" s="8">
        <f>D42-M42</f>
        <v>-187.58793969849239</v>
      </c>
      <c r="O42" s="10">
        <f t="shared" ref="O42:O55" si="4">N42/M42</f>
        <v>-0.32365742426607008</v>
      </c>
      <c r="P42" s="10">
        <f t="shared" si="2"/>
        <v>-0.29145728643216079</v>
      </c>
      <c r="Q42" s="11">
        <v>2.7801418439716312</v>
      </c>
      <c r="R42" s="11">
        <v>4.1105527638190953</v>
      </c>
    </row>
    <row r="43" spans="1:18" x14ac:dyDescent="0.15">
      <c r="A43">
        <v>41</v>
      </c>
      <c r="B43" s="1" t="s">
        <v>52</v>
      </c>
      <c r="C43" s="7">
        <v>83</v>
      </c>
      <c r="D43" s="7">
        <v>460</v>
      </c>
      <c r="E43" s="8">
        <v>-37</v>
      </c>
      <c r="F43" s="7">
        <v>83</v>
      </c>
      <c r="G43" s="7">
        <v>506</v>
      </c>
      <c r="H43" s="8">
        <v>9</v>
      </c>
      <c r="I43" s="7">
        <v>83</v>
      </c>
      <c r="J43" s="7">
        <v>497</v>
      </c>
      <c r="L43" s="9">
        <f>C43/I43</f>
        <v>1</v>
      </c>
      <c r="M43" s="8">
        <f t="shared" si="3"/>
        <v>497</v>
      </c>
      <c r="N43" s="8">
        <f>D43-M43</f>
        <v>-37</v>
      </c>
      <c r="O43" s="10">
        <f t="shared" si="4"/>
        <v>-7.4446680080482899E-2</v>
      </c>
      <c r="P43" s="27">
        <f t="shared" si="2"/>
        <v>0</v>
      </c>
      <c r="Q43" s="11">
        <v>5.5421686746987948</v>
      </c>
      <c r="R43" s="11">
        <v>5.9879518072289155</v>
      </c>
    </row>
    <row r="44" spans="1:18" x14ac:dyDescent="0.15">
      <c r="A44">
        <v>42</v>
      </c>
      <c r="B44" s="1" t="s">
        <v>53</v>
      </c>
      <c r="C44" s="7">
        <v>118</v>
      </c>
      <c r="D44" s="7">
        <v>439</v>
      </c>
      <c r="E44" s="8">
        <v>-200</v>
      </c>
      <c r="F44" s="7">
        <v>118</v>
      </c>
      <c r="G44" s="7">
        <v>408</v>
      </c>
      <c r="H44" s="8">
        <v>-231</v>
      </c>
      <c r="I44" s="7">
        <v>150</v>
      </c>
      <c r="J44" s="7">
        <v>639</v>
      </c>
      <c r="L44" s="9">
        <f>C44/I44</f>
        <v>0.78666666666666663</v>
      </c>
      <c r="M44" s="8">
        <f t="shared" si="3"/>
        <v>502.67999999999995</v>
      </c>
      <c r="N44" s="8">
        <f>D44-M44</f>
        <v>-63.67999999999995</v>
      </c>
      <c r="O44" s="10">
        <f t="shared" si="4"/>
        <v>-0.12668098989416718</v>
      </c>
      <c r="P44" s="10">
        <f t="shared" si="2"/>
        <v>-0.21333333333333335</v>
      </c>
      <c r="Q44" s="11">
        <v>3.7203389830508473</v>
      </c>
      <c r="R44" s="11">
        <v>4.26</v>
      </c>
    </row>
    <row r="45" spans="1:18" x14ac:dyDescent="0.15">
      <c r="A45">
        <v>43</v>
      </c>
      <c r="B45" s="1" t="s">
        <v>54</v>
      </c>
      <c r="C45" s="7">
        <v>126</v>
      </c>
      <c r="D45" s="7">
        <v>369</v>
      </c>
      <c r="E45" s="8">
        <v>-480</v>
      </c>
      <c r="F45" s="7">
        <v>126</v>
      </c>
      <c r="G45" s="7">
        <v>465</v>
      </c>
      <c r="H45" s="8">
        <v>-384</v>
      </c>
      <c r="I45" s="7">
        <v>173</v>
      </c>
      <c r="J45" s="7">
        <v>849</v>
      </c>
      <c r="L45" s="9">
        <f>C45/I45</f>
        <v>0.72832369942196529</v>
      </c>
      <c r="M45" s="8">
        <f t="shared" si="3"/>
        <v>618.34682080924858</v>
      </c>
      <c r="N45" s="8">
        <f>D45-M45</f>
        <v>-249.34682080924858</v>
      </c>
      <c r="O45" s="10">
        <f t="shared" si="4"/>
        <v>-0.40324751808850751</v>
      </c>
      <c r="P45" s="10">
        <f t="shared" si="2"/>
        <v>-0.27167630057803466</v>
      </c>
      <c r="Q45" s="11">
        <v>2.9285714285714284</v>
      </c>
      <c r="R45" s="11">
        <v>4.9075144508670521</v>
      </c>
    </row>
    <row r="46" spans="1:18" x14ac:dyDescent="0.15">
      <c r="A46">
        <v>44</v>
      </c>
      <c r="B46" s="1" t="s">
        <v>55</v>
      </c>
      <c r="C46" s="7">
        <v>83</v>
      </c>
      <c r="D46" s="7">
        <v>300</v>
      </c>
      <c r="E46" s="8">
        <v>-223</v>
      </c>
      <c r="F46" s="7">
        <v>83</v>
      </c>
      <c r="G46" s="7">
        <v>362</v>
      </c>
      <c r="H46" s="8">
        <v>-161</v>
      </c>
      <c r="I46" s="7">
        <v>115</v>
      </c>
      <c r="J46" s="7">
        <v>523</v>
      </c>
      <c r="L46" s="9">
        <f>C46/I46</f>
        <v>0.72173913043478266</v>
      </c>
      <c r="M46" s="8">
        <f t="shared" si="3"/>
        <v>377.46956521739133</v>
      </c>
      <c r="N46" s="8">
        <f>D46-M46</f>
        <v>-77.469565217391334</v>
      </c>
      <c r="O46" s="10">
        <f t="shared" si="4"/>
        <v>-0.20523393766269674</v>
      </c>
      <c r="P46" s="10">
        <f t="shared" si="2"/>
        <v>-0.27826086956521739</v>
      </c>
      <c r="Q46" s="11">
        <v>3.6144578313253013</v>
      </c>
      <c r="R46" s="11">
        <v>4.5478260869565217</v>
      </c>
    </row>
    <row r="47" spans="1:18" x14ac:dyDescent="0.15">
      <c r="A47">
        <v>45</v>
      </c>
      <c r="B47" s="1" t="s">
        <v>56</v>
      </c>
      <c r="C47" s="7">
        <v>36</v>
      </c>
      <c r="D47" s="7">
        <v>123</v>
      </c>
      <c r="E47" s="8">
        <v>22</v>
      </c>
      <c r="F47" s="7">
        <v>36</v>
      </c>
      <c r="G47" s="7">
        <v>92</v>
      </c>
      <c r="H47" s="8">
        <v>-9</v>
      </c>
      <c r="I47" s="7">
        <v>39</v>
      </c>
      <c r="J47" s="7">
        <v>101</v>
      </c>
      <c r="L47" s="9">
        <f>C47/I47</f>
        <v>0.92307692307692313</v>
      </c>
      <c r="M47" s="8">
        <f t="shared" si="3"/>
        <v>93.230769230769241</v>
      </c>
      <c r="N47" s="8">
        <f>D47-M47</f>
        <v>29.769230769230759</v>
      </c>
      <c r="O47" s="10">
        <f t="shared" si="4"/>
        <v>0.31930693069306915</v>
      </c>
      <c r="P47" s="10">
        <f t="shared" si="2"/>
        <v>-7.6923076923076927E-2</v>
      </c>
      <c r="Q47" s="11">
        <v>3.4166666666666665</v>
      </c>
      <c r="R47" s="11">
        <v>2.5897435897435899</v>
      </c>
    </row>
    <row r="48" spans="1:18" x14ac:dyDescent="0.15">
      <c r="A48">
        <v>46</v>
      </c>
      <c r="B48" s="1" t="s">
        <v>57</v>
      </c>
      <c r="C48" s="7">
        <v>459</v>
      </c>
      <c r="D48" s="7">
        <v>1543</v>
      </c>
      <c r="E48" s="8">
        <v>-1362</v>
      </c>
      <c r="F48" s="7">
        <v>456</v>
      </c>
      <c r="G48" s="7">
        <v>1701</v>
      </c>
      <c r="H48" s="8">
        <v>-1204</v>
      </c>
      <c r="I48" s="7">
        <v>546</v>
      </c>
      <c r="J48" s="7">
        <v>2905</v>
      </c>
      <c r="L48" s="9">
        <f>C48/I48</f>
        <v>0.84065934065934067</v>
      </c>
      <c r="M48" s="8">
        <f t="shared" si="3"/>
        <v>2442.1153846153848</v>
      </c>
      <c r="N48" s="8">
        <f>D48-M48</f>
        <v>-899.11538461538476</v>
      </c>
      <c r="O48" s="10">
        <f t="shared" si="4"/>
        <v>-0.36817072210410273</v>
      </c>
      <c r="P48" s="10">
        <f t="shared" si="2"/>
        <v>-0.15934065934065933</v>
      </c>
      <c r="Q48" s="11">
        <v>3.3616557734204795</v>
      </c>
      <c r="R48" s="11">
        <v>5.3205128205128203</v>
      </c>
    </row>
    <row r="49" spans="1:18" x14ac:dyDescent="0.15">
      <c r="A49">
        <v>47</v>
      </c>
      <c r="B49" s="1" t="s">
        <v>58</v>
      </c>
      <c r="C49" s="7">
        <v>92</v>
      </c>
      <c r="D49" s="7">
        <v>386</v>
      </c>
      <c r="E49" s="8">
        <v>-543</v>
      </c>
      <c r="F49" s="7">
        <v>92</v>
      </c>
      <c r="G49" s="7">
        <v>485</v>
      </c>
      <c r="H49" s="8">
        <v>-444</v>
      </c>
      <c r="I49" s="7">
        <v>204</v>
      </c>
      <c r="J49" s="7">
        <v>929</v>
      </c>
      <c r="L49" s="9">
        <f>C49/I49</f>
        <v>0.45098039215686275</v>
      </c>
      <c r="M49" s="8">
        <f t="shared" si="3"/>
        <v>418.96078431372547</v>
      </c>
      <c r="N49" s="8">
        <f>D49-M49</f>
        <v>-32.960784313725469</v>
      </c>
      <c r="O49" s="10">
        <f t="shared" si="4"/>
        <v>-7.8672719614358538E-2</v>
      </c>
      <c r="P49" s="25">
        <f t="shared" si="2"/>
        <v>-0.5490196078431373</v>
      </c>
      <c r="Q49" s="11">
        <v>4.1956521739130439</v>
      </c>
      <c r="R49" s="11">
        <v>4.5539215686274508</v>
      </c>
    </row>
    <row r="50" spans="1:18" x14ac:dyDescent="0.15">
      <c r="A50">
        <v>48</v>
      </c>
      <c r="B50" s="1" t="s">
        <v>59</v>
      </c>
      <c r="C50" s="7">
        <v>143</v>
      </c>
      <c r="D50" s="7">
        <v>488</v>
      </c>
      <c r="E50" s="8">
        <v>-45</v>
      </c>
      <c r="F50" s="7">
        <v>143</v>
      </c>
      <c r="G50" s="7">
        <v>372</v>
      </c>
      <c r="H50" s="8">
        <v>-161</v>
      </c>
      <c r="I50" s="7">
        <v>145</v>
      </c>
      <c r="J50" s="7">
        <v>533</v>
      </c>
      <c r="L50" s="9">
        <f>C50/I50</f>
        <v>0.98620689655172411</v>
      </c>
      <c r="M50" s="8">
        <f t="shared" si="3"/>
        <v>525.648275862069</v>
      </c>
      <c r="N50" s="8">
        <f>D50-M50</f>
        <v>-37.648275862068999</v>
      </c>
      <c r="O50" s="10">
        <f t="shared" si="4"/>
        <v>-7.1622561303612026E-2</v>
      </c>
      <c r="P50" s="10">
        <f t="shared" si="2"/>
        <v>-1.3793103448275862E-2</v>
      </c>
      <c r="Q50" s="11">
        <v>3.4125874125874125</v>
      </c>
      <c r="R50" s="11">
        <v>3.6758620689655173</v>
      </c>
    </row>
    <row r="51" spans="1:18" x14ac:dyDescent="0.15">
      <c r="A51">
        <v>49</v>
      </c>
      <c r="B51" s="1" t="s">
        <v>60</v>
      </c>
      <c r="C51" s="7">
        <v>177</v>
      </c>
      <c r="D51" s="7">
        <v>450</v>
      </c>
      <c r="E51" s="8">
        <v>-283</v>
      </c>
      <c r="F51" s="7">
        <v>187</v>
      </c>
      <c r="G51" s="7">
        <v>501</v>
      </c>
      <c r="H51" s="8">
        <v>-232</v>
      </c>
      <c r="I51" s="7">
        <v>253</v>
      </c>
      <c r="J51" s="7">
        <v>733</v>
      </c>
      <c r="L51" s="9">
        <f>C51/I51</f>
        <v>0.69960474308300391</v>
      </c>
      <c r="M51" s="8">
        <f t="shared" si="3"/>
        <v>512.81027667984188</v>
      </c>
      <c r="N51" s="8">
        <f>D51-M51</f>
        <v>-62.810276679841877</v>
      </c>
      <c r="O51" s="10">
        <f t="shared" si="4"/>
        <v>-0.12248248433417343</v>
      </c>
      <c r="P51" s="10">
        <f t="shared" si="2"/>
        <v>-0.30039525691699603</v>
      </c>
      <c r="Q51" s="11">
        <v>2.5423728813559321</v>
      </c>
      <c r="R51" s="11">
        <v>2.8972332015810278</v>
      </c>
    </row>
    <row r="52" spans="1:18" x14ac:dyDescent="0.15">
      <c r="A52">
        <v>50</v>
      </c>
      <c r="B52" s="1" t="s">
        <v>61</v>
      </c>
      <c r="C52" s="7">
        <v>105</v>
      </c>
      <c r="D52" s="7">
        <v>726</v>
      </c>
      <c r="E52" s="8">
        <v>-774</v>
      </c>
      <c r="F52" s="7">
        <v>105</v>
      </c>
      <c r="G52" s="7">
        <v>500</v>
      </c>
      <c r="H52" s="8">
        <v>-1000</v>
      </c>
      <c r="I52" s="7">
        <v>191</v>
      </c>
      <c r="J52" s="7">
        <v>1500</v>
      </c>
      <c r="L52" s="9">
        <f>C52/I52</f>
        <v>0.54973821989528793</v>
      </c>
      <c r="M52" s="8">
        <f t="shared" si="3"/>
        <v>824.6073298429319</v>
      </c>
      <c r="N52" s="8">
        <f>D52-M52</f>
        <v>-98.607329842931904</v>
      </c>
      <c r="O52" s="10">
        <f t="shared" si="4"/>
        <v>-0.11958095238095234</v>
      </c>
      <c r="P52" s="25">
        <f t="shared" si="2"/>
        <v>-0.45026178010471202</v>
      </c>
      <c r="Q52" s="11">
        <v>6.9142857142857146</v>
      </c>
      <c r="R52" s="11">
        <v>7.8534031413612562</v>
      </c>
    </row>
    <row r="53" spans="1:18" x14ac:dyDescent="0.15">
      <c r="A53">
        <v>51</v>
      </c>
      <c r="B53" s="1" t="s">
        <v>62</v>
      </c>
      <c r="C53" s="7">
        <v>82</v>
      </c>
      <c r="D53" s="7">
        <v>424</v>
      </c>
      <c r="E53" s="8">
        <v>-528</v>
      </c>
      <c r="F53" s="7">
        <v>82</v>
      </c>
      <c r="G53" s="7">
        <v>497</v>
      </c>
      <c r="H53" s="8">
        <v>-455</v>
      </c>
      <c r="I53" s="7">
        <v>192</v>
      </c>
      <c r="J53" s="7">
        <v>952</v>
      </c>
      <c r="L53" s="9">
        <f>C53/I53</f>
        <v>0.42708333333333331</v>
      </c>
      <c r="M53" s="8">
        <f t="shared" si="3"/>
        <v>406.58333333333331</v>
      </c>
      <c r="N53" s="8">
        <f>D53-M53</f>
        <v>17.416666666666686</v>
      </c>
      <c r="O53" s="10">
        <f t="shared" si="4"/>
        <v>4.2836646853863548E-2</v>
      </c>
      <c r="P53" s="25">
        <f t="shared" si="2"/>
        <v>-0.57291666666666663</v>
      </c>
      <c r="Q53" s="11">
        <v>5.1707317073170733</v>
      </c>
      <c r="R53" s="11">
        <v>4.958333333333333</v>
      </c>
    </row>
    <row r="54" spans="1:18" x14ac:dyDescent="0.15">
      <c r="A54">
        <v>52</v>
      </c>
      <c r="B54" s="1" t="s">
        <v>63</v>
      </c>
      <c r="C54" s="7">
        <v>195</v>
      </c>
      <c r="D54" s="7">
        <v>718</v>
      </c>
      <c r="E54" s="8">
        <v>-307</v>
      </c>
      <c r="F54" s="7">
        <v>195</v>
      </c>
      <c r="G54" s="7">
        <v>701</v>
      </c>
      <c r="H54" s="8">
        <v>-324</v>
      </c>
      <c r="I54" s="7">
        <v>238</v>
      </c>
      <c r="J54" s="7">
        <v>1025</v>
      </c>
      <c r="L54" s="9">
        <f>C54/I54</f>
        <v>0.81932773109243695</v>
      </c>
      <c r="M54" s="8">
        <f t="shared" si="3"/>
        <v>839.81092436974791</v>
      </c>
      <c r="N54" s="8">
        <f>D54-M54</f>
        <v>-121.81092436974791</v>
      </c>
      <c r="O54" s="10">
        <f t="shared" si="4"/>
        <v>-0.14504565353345841</v>
      </c>
      <c r="P54" s="10">
        <f t="shared" si="2"/>
        <v>-0.18067226890756302</v>
      </c>
      <c r="Q54" s="11">
        <v>3.6820512820512818</v>
      </c>
      <c r="R54" s="11">
        <v>4.3067226890756301</v>
      </c>
    </row>
    <row r="55" spans="1:18" x14ac:dyDescent="0.15">
      <c r="A55">
        <v>53</v>
      </c>
      <c r="B55" s="1" t="s">
        <v>64</v>
      </c>
      <c r="C55" s="7">
        <v>104</v>
      </c>
      <c r="D55" s="7">
        <v>405</v>
      </c>
      <c r="E55" s="8">
        <v>-488</v>
      </c>
      <c r="F55" s="7">
        <v>104</v>
      </c>
      <c r="G55" s="7">
        <v>462</v>
      </c>
      <c r="H55" s="8">
        <v>-431</v>
      </c>
      <c r="I55" s="7">
        <v>156</v>
      </c>
      <c r="J55" s="7">
        <v>893</v>
      </c>
      <c r="L55" s="9">
        <f>C55/I55</f>
        <v>0.66666666666666663</v>
      </c>
      <c r="M55" s="8">
        <f t="shared" si="3"/>
        <v>595.33333333333326</v>
      </c>
      <c r="N55" s="8">
        <f>D55-M55</f>
        <v>-190.33333333333326</v>
      </c>
      <c r="O55" s="10">
        <f t="shared" si="4"/>
        <v>-0.3197088465845464</v>
      </c>
      <c r="P55" s="10">
        <f t="shared" si="2"/>
        <v>-0.33333333333333331</v>
      </c>
      <c r="Q55" s="12">
        <v>3.8942307692307692</v>
      </c>
      <c r="R55" s="12">
        <v>5.7243589743589745</v>
      </c>
    </row>
    <row r="56" spans="1:18" x14ac:dyDescent="0.15">
      <c r="A56">
        <v>54</v>
      </c>
      <c r="D56" s="13">
        <f t="shared" ref="D56" si="5">AVERAGE(D42:D55,D3:D40)</f>
        <v>796.88461538461536</v>
      </c>
      <c r="L56" s="14">
        <f t="shared" ref="L56:R56" si="6">AVERAGE(L42:L55,L3:L40)</f>
        <v>0.8119409319412394</v>
      </c>
      <c r="M56" s="15">
        <f t="shared" si="6"/>
        <v>917.47272594228957</v>
      </c>
      <c r="N56" s="15">
        <f t="shared" si="6"/>
        <v>-120.5881105576741</v>
      </c>
      <c r="O56" s="16">
        <f t="shared" si="6"/>
        <v>-6.9848479592912099E-2</v>
      </c>
      <c r="P56" s="16">
        <v>-0.18805906805876035</v>
      </c>
      <c r="Q56" s="14">
        <f t="shared" si="6"/>
        <v>4.1990325685759098</v>
      </c>
      <c r="R56" s="14">
        <f t="shared" si="6"/>
        <v>4.6180281455443764</v>
      </c>
    </row>
    <row r="57" spans="1:18" x14ac:dyDescent="0.15">
      <c r="A57">
        <v>55</v>
      </c>
      <c r="B57" t="s">
        <v>65</v>
      </c>
      <c r="L57" t="s">
        <v>69</v>
      </c>
    </row>
    <row r="58" spans="1:18" x14ac:dyDescent="0.15">
      <c r="L58" t="s">
        <v>68</v>
      </c>
    </row>
    <row r="59" spans="1:18" x14ac:dyDescent="0.15">
      <c r="B59" t="s">
        <v>66</v>
      </c>
      <c r="C59" t="s">
        <v>67</v>
      </c>
      <c r="N59" s="17">
        <f>M56+N56</f>
        <v>796.88461538461547</v>
      </c>
    </row>
    <row r="60" spans="1:18" x14ac:dyDescent="0.15">
      <c r="P60" s="40"/>
      <c r="Q60" t="s">
        <v>79</v>
      </c>
    </row>
    <row r="61" spans="1:18" x14ac:dyDescent="0.15">
      <c r="N61" s="18">
        <f>N56/M56</f>
        <v>-0.13143509027347292</v>
      </c>
      <c r="P61" s="41"/>
      <c r="Q61" t="s">
        <v>80</v>
      </c>
    </row>
  </sheetData>
  <mergeCells count="2">
    <mergeCell ref="C1:E1"/>
    <mergeCell ref="I1:J1"/>
  </mergeCells>
  <phoneticPr fontId="2"/>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D9072-6A8A-47B8-9EF1-EDBDFCB6E99A}">
  <dimension ref="A1:R64"/>
  <sheetViews>
    <sheetView topLeftCell="A52" workbookViewId="0">
      <selection activeCell="B62" sqref="B62:J64"/>
    </sheetView>
  </sheetViews>
  <sheetFormatPr defaultRowHeight="13.5" x14ac:dyDescent="0.15"/>
  <cols>
    <col min="1" max="1" width="3.75" customWidth="1"/>
    <col min="2" max="2" width="16.625" customWidth="1"/>
    <col min="3" max="10" width="9" customWidth="1"/>
    <col min="11" max="11" width="6.25" customWidth="1"/>
    <col min="12" max="12" width="9.875" customWidth="1"/>
    <col min="13" max="13" width="13.5" customWidth="1"/>
    <col min="14" max="15" width="10.375" customWidth="1"/>
    <col min="16" max="16" width="10.375" style="18" customWidth="1"/>
    <col min="17" max="18" width="9" customWidth="1"/>
  </cols>
  <sheetData>
    <row r="1" spans="1:18" x14ac:dyDescent="0.15">
      <c r="B1" s="1"/>
      <c r="C1" s="19" t="s">
        <v>1</v>
      </c>
      <c r="D1" s="19"/>
      <c r="E1" s="19"/>
      <c r="F1" s="20" t="s">
        <v>2</v>
      </c>
      <c r="G1" s="21"/>
      <c r="H1" s="22"/>
      <c r="I1" s="19" t="s">
        <v>3</v>
      </c>
      <c r="J1" s="19"/>
      <c r="L1" s="1" t="s">
        <v>4</v>
      </c>
      <c r="M1" s="1"/>
      <c r="N1" s="1" t="s">
        <v>1</v>
      </c>
      <c r="O1" s="1"/>
      <c r="P1" s="23"/>
      <c r="Q1" s="2" t="s">
        <v>1</v>
      </c>
      <c r="R1" s="1" t="s">
        <v>3</v>
      </c>
    </row>
    <row r="2" spans="1:18" ht="40.5" x14ac:dyDescent="0.15">
      <c r="A2" t="s">
        <v>72</v>
      </c>
      <c r="B2" s="1" t="s">
        <v>0</v>
      </c>
      <c r="C2" s="1" t="s">
        <v>5</v>
      </c>
      <c r="D2" s="1" t="s">
        <v>6</v>
      </c>
      <c r="E2" s="3" t="s">
        <v>7</v>
      </c>
      <c r="F2" s="1" t="s">
        <v>5</v>
      </c>
      <c r="G2" s="1" t="s">
        <v>6</v>
      </c>
      <c r="H2" s="4" t="s">
        <v>7</v>
      </c>
      <c r="I2" s="1" t="s">
        <v>5</v>
      </c>
      <c r="J2" s="1" t="s">
        <v>6</v>
      </c>
      <c r="L2" s="1" t="s">
        <v>8</v>
      </c>
      <c r="M2" s="5" t="s">
        <v>9</v>
      </c>
      <c r="N2" s="6" t="s">
        <v>10</v>
      </c>
      <c r="O2" s="6" t="s">
        <v>11</v>
      </c>
      <c r="P2" s="24" t="s">
        <v>70</v>
      </c>
      <c r="Q2" s="5" t="s">
        <v>12</v>
      </c>
      <c r="R2" s="5" t="s">
        <v>12</v>
      </c>
    </row>
    <row r="3" spans="1:18" x14ac:dyDescent="0.15">
      <c r="A3">
        <v>16</v>
      </c>
      <c r="B3" s="1" t="s">
        <v>27</v>
      </c>
      <c r="C3" s="7">
        <v>134</v>
      </c>
      <c r="D3" s="7">
        <v>308</v>
      </c>
      <c r="E3" s="8">
        <v>-1145</v>
      </c>
      <c r="F3" s="7">
        <v>134</v>
      </c>
      <c r="G3" s="7">
        <v>241</v>
      </c>
      <c r="H3" s="8">
        <v>-1212</v>
      </c>
      <c r="I3" s="7">
        <v>390</v>
      </c>
      <c r="J3" s="7">
        <v>1453</v>
      </c>
      <c r="L3" s="9">
        <f>C3/I3</f>
        <v>0.34358974358974359</v>
      </c>
      <c r="M3" s="8">
        <f>J3*L3</f>
        <v>499.23589743589741</v>
      </c>
      <c r="N3" s="8">
        <f>D3-M3</f>
        <v>-191.23589743589741</v>
      </c>
      <c r="O3" s="10">
        <f>N3/M3</f>
        <v>-0.38305718482604184</v>
      </c>
      <c r="P3" s="25">
        <f>((C3-I3)/I3)</f>
        <v>-0.65641025641025641</v>
      </c>
      <c r="Q3" s="11">
        <v>2.2985074626865671</v>
      </c>
      <c r="R3" s="11">
        <v>3.7256410256410257</v>
      </c>
    </row>
    <row r="4" spans="1:18" x14ac:dyDescent="0.15">
      <c r="A4">
        <v>51</v>
      </c>
      <c r="B4" s="1" t="s">
        <v>62</v>
      </c>
      <c r="C4" s="7">
        <v>82</v>
      </c>
      <c r="D4" s="7">
        <v>424</v>
      </c>
      <c r="E4" s="8">
        <v>-528</v>
      </c>
      <c r="F4" s="7">
        <v>82</v>
      </c>
      <c r="G4" s="7">
        <v>497</v>
      </c>
      <c r="H4" s="8">
        <v>-455</v>
      </c>
      <c r="I4" s="7">
        <v>192</v>
      </c>
      <c r="J4" s="7">
        <v>952</v>
      </c>
      <c r="L4" s="9">
        <f>C4/I4</f>
        <v>0.42708333333333331</v>
      </c>
      <c r="M4" s="8">
        <f>J4*L4</f>
        <v>406.58333333333331</v>
      </c>
      <c r="N4" s="8">
        <f>D4-M4</f>
        <v>17.416666666666686</v>
      </c>
      <c r="O4" s="10">
        <f>N4/M4</f>
        <v>4.2836646853863548E-2</v>
      </c>
      <c r="P4" s="25">
        <f>((C4-I4)/I4)</f>
        <v>-0.57291666666666663</v>
      </c>
      <c r="Q4" s="11">
        <v>5.1707317073170733</v>
      </c>
      <c r="R4" s="11">
        <v>4.958333333333333</v>
      </c>
    </row>
    <row r="5" spans="1:18" x14ac:dyDescent="0.15">
      <c r="A5">
        <v>47</v>
      </c>
      <c r="B5" s="1" t="s">
        <v>58</v>
      </c>
      <c r="C5" s="7">
        <v>92</v>
      </c>
      <c r="D5" s="7">
        <v>386</v>
      </c>
      <c r="E5" s="8">
        <v>-543</v>
      </c>
      <c r="F5" s="7">
        <v>92</v>
      </c>
      <c r="G5" s="7">
        <v>485</v>
      </c>
      <c r="H5" s="8">
        <v>-444</v>
      </c>
      <c r="I5" s="7">
        <v>204</v>
      </c>
      <c r="J5" s="7">
        <v>929</v>
      </c>
      <c r="L5" s="9">
        <f>C5/I5</f>
        <v>0.45098039215686275</v>
      </c>
      <c r="M5" s="8">
        <f>J5*L5</f>
        <v>418.96078431372547</v>
      </c>
      <c r="N5" s="8">
        <f>D5-M5</f>
        <v>-32.960784313725469</v>
      </c>
      <c r="O5" s="10">
        <f>N5/M5</f>
        <v>-7.8672719614358538E-2</v>
      </c>
      <c r="P5" s="25">
        <f>((C5-I5)/I5)</f>
        <v>-0.5490196078431373</v>
      </c>
      <c r="Q5" s="11">
        <v>4.1956521739130439</v>
      </c>
      <c r="R5" s="11">
        <v>4.5539215686274508</v>
      </c>
    </row>
    <row r="6" spans="1:18" x14ac:dyDescent="0.15">
      <c r="A6">
        <v>50</v>
      </c>
      <c r="B6" s="1" t="s">
        <v>61</v>
      </c>
      <c r="C6" s="7">
        <v>105</v>
      </c>
      <c r="D6" s="7">
        <v>726</v>
      </c>
      <c r="E6" s="8">
        <v>-774</v>
      </c>
      <c r="F6" s="7">
        <v>105</v>
      </c>
      <c r="G6" s="7">
        <v>500</v>
      </c>
      <c r="H6" s="8">
        <v>-1000</v>
      </c>
      <c r="I6" s="7">
        <v>191</v>
      </c>
      <c r="J6" s="7">
        <v>1500</v>
      </c>
      <c r="L6" s="9">
        <f>C6/I6</f>
        <v>0.54973821989528793</v>
      </c>
      <c r="M6" s="8">
        <f>J6*L6</f>
        <v>824.6073298429319</v>
      </c>
      <c r="N6" s="8">
        <f>D6-M6</f>
        <v>-98.607329842931904</v>
      </c>
      <c r="O6" s="10">
        <f>N6/M6</f>
        <v>-0.11958095238095234</v>
      </c>
      <c r="P6" s="25">
        <f>((C6-I6)/I6)</f>
        <v>-0.45026178010471202</v>
      </c>
      <c r="Q6" s="11">
        <v>6.9142857142857146</v>
      </c>
      <c r="R6" s="11">
        <v>7.8534031413612562</v>
      </c>
    </row>
    <row r="7" spans="1:18" x14ac:dyDescent="0.15">
      <c r="A7">
        <v>18</v>
      </c>
      <c r="B7" s="1" t="s">
        <v>29</v>
      </c>
      <c r="C7" s="7">
        <v>180</v>
      </c>
      <c r="D7" s="7">
        <v>661</v>
      </c>
      <c r="E7" s="8">
        <v>-933</v>
      </c>
      <c r="F7" s="7">
        <v>180</v>
      </c>
      <c r="G7" s="7">
        <v>667</v>
      </c>
      <c r="H7" s="8">
        <v>-927</v>
      </c>
      <c r="I7" s="7">
        <v>309</v>
      </c>
      <c r="J7" s="7">
        <v>1594</v>
      </c>
      <c r="L7" s="9">
        <f>C7/I7</f>
        <v>0.58252427184466016</v>
      </c>
      <c r="M7" s="8">
        <f>J7*L7</f>
        <v>928.54368932038824</v>
      </c>
      <c r="N7" s="8">
        <f>D7-M7</f>
        <v>-267.54368932038824</v>
      </c>
      <c r="O7" s="10">
        <f>N7/M7</f>
        <v>-0.28813258051024665</v>
      </c>
      <c r="P7" s="25">
        <f>((C7-I7)/I7)</f>
        <v>-0.41747572815533979</v>
      </c>
      <c r="Q7" s="11">
        <v>3.6722222222222221</v>
      </c>
      <c r="R7" s="11">
        <v>5.1585760517799351</v>
      </c>
    </row>
    <row r="8" spans="1:18" x14ac:dyDescent="0.15">
      <c r="A8">
        <v>20</v>
      </c>
      <c r="B8" s="1" t="s">
        <v>31</v>
      </c>
      <c r="C8" s="7">
        <v>72</v>
      </c>
      <c r="D8" s="7">
        <v>468</v>
      </c>
      <c r="E8" s="8">
        <v>-175</v>
      </c>
      <c r="F8" s="7">
        <v>72</v>
      </c>
      <c r="G8" s="7">
        <v>325</v>
      </c>
      <c r="H8" s="8">
        <v>-318</v>
      </c>
      <c r="I8" s="7">
        <v>121</v>
      </c>
      <c r="J8" s="7">
        <v>643</v>
      </c>
      <c r="L8" s="9">
        <f>C8/I8</f>
        <v>0.5950413223140496</v>
      </c>
      <c r="M8" s="8">
        <f>J8*L8</f>
        <v>382.61157024793391</v>
      </c>
      <c r="N8" s="8">
        <f>D8-M8</f>
        <v>85.388429752066088</v>
      </c>
      <c r="O8" s="10">
        <f>N8/M8</f>
        <v>0.22317262830482107</v>
      </c>
      <c r="P8" s="25">
        <f>((C8-I8)/I8)</f>
        <v>-0.4049586776859504</v>
      </c>
      <c r="Q8" s="11">
        <v>6.5</v>
      </c>
      <c r="R8" s="11">
        <v>5.3140495867768598</v>
      </c>
    </row>
    <row r="9" spans="1:18" x14ac:dyDescent="0.15">
      <c r="A9">
        <v>4</v>
      </c>
      <c r="B9" s="1" t="s">
        <v>15</v>
      </c>
      <c r="C9" s="7">
        <v>118</v>
      </c>
      <c r="D9" s="7">
        <v>336</v>
      </c>
      <c r="E9" s="8">
        <v>-471</v>
      </c>
      <c r="F9" s="7">
        <v>118</v>
      </c>
      <c r="G9" s="7">
        <v>450</v>
      </c>
      <c r="H9" s="8">
        <v>-357</v>
      </c>
      <c r="I9" s="7">
        <v>193</v>
      </c>
      <c r="J9" s="7">
        <v>807</v>
      </c>
      <c r="L9" s="9">
        <f>C9/I9</f>
        <v>0.6113989637305699</v>
      </c>
      <c r="M9" s="8">
        <f>J9*L9</f>
        <v>493.3989637305699</v>
      </c>
      <c r="N9" s="8">
        <f>D9-M9</f>
        <v>-157.3989637305699</v>
      </c>
      <c r="O9" s="10">
        <f>N9/M9</f>
        <v>-0.31900951420830437</v>
      </c>
      <c r="P9" s="25">
        <f>((C9-I9)/I9)</f>
        <v>-0.38860103626943004</v>
      </c>
      <c r="Q9" s="11">
        <v>2.847457627118644</v>
      </c>
      <c r="R9" s="11">
        <v>4.1813471502590671</v>
      </c>
    </row>
    <row r="10" spans="1:18" x14ac:dyDescent="0.15">
      <c r="A10">
        <v>1</v>
      </c>
      <c r="B10" s="29" t="s">
        <v>71</v>
      </c>
      <c r="C10" s="7">
        <v>30</v>
      </c>
      <c r="D10" s="7">
        <v>189</v>
      </c>
      <c r="E10" s="8">
        <v>-44</v>
      </c>
      <c r="F10" s="7">
        <v>30</v>
      </c>
      <c r="G10" s="7">
        <v>154</v>
      </c>
      <c r="H10" s="8">
        <v>-79</v>
      </c>
      <c r="I10" s="7">
        <v>48</v>
      </c>
      <c r="J10" s="7">
        <v>233</v>
      </c>
      <c r="L10" s="9">
        <f>C10/I10</f>
        <v>0.625</v>
      </c>
      <c r="M10" s="8">
        <f>J10*L10</f>
        <v>145.625</v>
      </c>
      <c r="N10" s="8">
        <f>D10-M10</f>
        <v>43.375</v>
      </c>
      <c r="O10" s="10">
        <f>N10/M10</f>
        <v>0.29785407725321889</v>
      </c>
      <c r="P10" s="25">
        <f>((C10-I10)/I10)</f>
        <v>-0.375</v>
      </c>
      <c r="Q10" s="11">
        <v>6.3</v>
      </c>
      <c r="R10" s="11">
        <v>4.854166666666667</v>
      </c>
    </row>
    <row r="11" spans="1:18" x14ac:dyDescent="0.15">
      <c r="A11">
        <v>8</v>
      </c>
      <c r="B11" s="29" t="s">
        <v>19</v>
      </c>
      <c r="C11" s="7">
        <v>115</v>
      </c>
      <c r="D11" s="7">
        <v>600</v>
      </c>
      <c r="E11" s="8">
        <v>-134</v>
      </c>
      <c r="F11" s="7">
        <v>123</v>
      </c>
      <c r="G11" s="7">
        <v>390</v>
      </c>
      <c r="H11" s="8">
        <v>-344</v>
      </c>
      <c r="I11" s="7">
        <v>184</v>
      </c>
      <c r="J11" s="7">
        <v>734</v>
      </c>
      <c r="L11" s="9">
        <f>C11/I11</f>
        <v>0.625</v>
      </c>
      <c r="M11" s="8">
        <f>J11*L11</f>
        <v>458.75</v>
      </c>
      <c r="N11" s="8">
        <f>D11-M11</f>
        <v>141.25</v>
      </c>
      <c r="O11" s="10">
        <f>N11/M11</f>
        <v>0.30790190735694822</v>
      </c>
      <c r="P11" s="25">
        <f>((C11-I11)/I11)</f>
        <v>-0.375</v>
      </c>
      <c r="Q11" s="11">
        <v>5.2173913043478262</v>
      </c>
      <c r="R11" s="11">
        <v>3.9891304347826089</v>
      </c>
    </row>
    <row r="12" spans="1:18" x14ac:dyDescent="0.15">
      <c r="A12">
        <v>7</v>
      </c>
      <c r="B12" s="1" t="s">
        <v>18</v>
      </c>
      <c r="C12" s="7">
        <v>160</v>
      </c>
      <c r="D12" s="7">
        <v>934</v>
      </c>
      <c r="E12" s="8">
        <v>-482</v>
      </c>
      <c r="F12" s="7">
        <v>161</v>
      </c>
      <c r="G12" s="7">
        <v>1099</v>
      </c>
      <c r="H12" s="8">
        <v>-317</v>
      </c>
      <c r="I12" s="7">
        <v>248</v>
      </c>
      <c r="J12" s="7">
        <v>1416</v>
      </c>
      <c r="L12" s="9">
        <f>C12/I12</f>
        <v>0.64516129032258063</v>
      </c>
      <c r="M12" s="8">
        <f>J12*L12</f>
        <v>913.54838709677415</v>
      </c>
      <c r="N12" s="8">
        <f>D12-M12</f>
        <v>20.45161290322585</v>
      </c>
      <c r="O12" s="10">
        <f>N12/M12</f>
        <v>2.2387005649717562E-2</v>
      </c>
      <c r="P12" s="25">
        <f>((C12-I12)/I12)</f>
        <v>-0.35483870967741937</v>
      </c>
      <c r="Q12" s="11">
        <v>5.8375000000000004</v>
      </c>
      <c r="R12" s="11">
        <v>5.709677419354839</v>
      </c>
    </row>
    <row r="13" spans="1:18" x14ac:dyDescent="0.15">
      <c r="A13">
        <v>21</v>
      </c>
      <c r="B13" s="1" t="s">
        <v>32</v>
      </c>
      <c r="C13" s="7">
        <v>106</v>
      </c>
      <c r="D13" s="7">
        <v>644</v>
      </c>
      <c r="E13" s="8">
        <v>-717</v>
      </c>
      <c r="F13" s="7">
        <v>106</v>
      </c>
      <c r="G13" s="7">
        <v>522</v>
      </c>
      <c r="H13" s="8">
        <v>-839</v>
      </c>
      <c r="I13" s="7">
        <v>163</v>
      </c>
      <c r="J13" s="7">
        <v>1361</v>
      </c>
      <c r="L13" s="9">
        <f>C13/I13</f>
        <v>0.65030674846625769</v>
      </c>
      <c r="M13" s="8">
        <f>J13*L13</f>
        <v>885.0674846625767</v>
      </c>
      <c r="N13" s="8">
        <f>D13-M13</f>
        <v>-241.0674846625767</v>
      </c>
      <c r="O13" s="10">
        <f>N13/M13</f>
        <v>-0.2723718686315556</v>
      </c>
      <c r="P13" s="25">
        <f>((C13-I13)/I13)</f>
        <v>-0.34969325153374231</v>
      </c>
      <c r="Q13" s="11">
        <v>6.0754716981132075</v>
      </c>
      <c r="R13" s="11">
        <v>8.3496932515337416</v>
      </c>
    </row>
    <row r="14" spans="1:18" x14ac:dyDescent="0.15">
      <c r="A14">
        <v>53</v>
      </c>
      <c r="B14" s="1" t="s">
        <v>64</v>
      </c>
      <c r="C14" s="7">
        <v>104</v>
      </c>
      <c r="D14" s="7">
        <v>405</v>
      </c>
      <c r="E14" s="8">
        <v>-488</v>
      </c>
      <c r="F14" s="7">
        <v>104</v>
      </c>
      <c r="G14" s="7">
        <v>462</v>
      </c>
      <c r="H14" s="8">
        <v>-431</v>
      </c>
      <c r="I14" s="7">
        <v>156</v>
      </c>
      <c r="J14" s="7">
        <v>893</v>
      </c>
      <c r="L14" s="9">
        <f>C14/I14</f>
        <v>0.66666666666666663</v>
      </c>
      <c r="M14" s="8">
        <f>J14*L14</f>
        <v>595.33333333333326</v>
      </c>
      <c r="N14" s="8">
        <f>D14-M14</f>
        <v>-190.33333333333326</v>
      </c>
      <c r="O14" s="10">
        <f>N14/M14</f>
        <v>-0.3197088465845464</v>
      </c>
      <c r="P14" s="10">
        <f>((C14-I14)/I14)</f>
        <v>-0.33333333333333331</v>
      </c>
      <c r="Q14" s="12">
        <v>3.8942307692307692</v>
      </c>
      <c r="R14" s="12">
        <v>5.7243589743589745</v>
      </c>
    </row>
    <row r="15" spans="1:18" x14ac:dyDescent="0.15">
      <c r="A15">
        <v>12</v>
      </c>
      <c r="B15" s="1" t="s">
        <v>23</v>
      </c>
      <c r="C15" s="7">
        <v>284</v>
      </c>
      <c r="D15" s="7">
        <v>973</v>
      </c>
      <c r="E15" s="8">
        <v>-844</v>
      </c>
      <c r="F15" s="7">
        <v>283</v>
      </c>
      <c r="G15" s="7">
        <v>906</v>
      </c>
      <c r="H15" s="8">
        <v>-911</v>
      </c>
      <c r="I15" s="7">
        <v>415</v>
      </c>
      <c r="J15" s="7">
        <v>1817</v>
      </c>
      <c r="L15" s="9">
        <f>C15/I15</f>
        <v>0.68433734939759039</v>
      </c>
      <c r="M15" s="8">
        <f>J15*L15</f>
        <v>1243.4409638554218</v>
      </c>
      <c r="N15" s="8">
        <f>D15-M15</f>
        <v>-270.44096385542184</v>
      </c>
      <c r="O15" s="10">
        <f>N15/M15</f>
        <v>-0.21749401195283988</v>
      </c>
      <c r="P15" s="10">
        <f>((C15-I15)/I15)</f>
        <v>-0.31566265060240961</v>
      </c>
      <c r="Q15" s="11">
        <v>3.426056338028169</v>
      </c>
      <c r="R15" s="11">
        <v>4.3783132530120481</v>
      </c>
    </row>
    <row r="16" spans="1:18" x14ac:dyDescent="0.15">
      <c r="A16">
        <v>49</v>
      </c>
      <c r="B16" s="1" t="s">
        <v>60</v>
      </c>
      <c r="C16" s="7">
        <v>177</v>
      </c>
      <c r="D16" s="7">
        <v>450</v>
      </c>
      <c r="E16" s="8">
        <v>-283</v>
      </c>
      <c r="F16" s="7">
        <v>187</v>
      </c>
      <c r="G16" s="7">
        <v>501</v>
      </c>
      <c r="H16" s="8">
        <v>-232</v>
      </c>
      <c r="I16" s="7">
        <v>253</v>
      </c>
      <c r="J16" s="7">
        <v>733</v>
      </c>
      <c r="L16" s="9">
        <f>C16/I16</f>
        <v>0.69960474308300391</v>
      </c>
      <c r="M16" s="8">
        <f>J16*L16</f>
        <v>512.81027667984188</v>
      </c>
      <c r="N16" s="8">
        <f>D16-M16</f>
        <v>-62.810276679841877</v>
      </c>
      <c r="O16" s="10">
        <f>N16/M16</f>
        <v>-0.12248248433417343</v>
      </c>
      <c r="P16" s="10">
        <f>((C16-I16)/I16)</f>
        <v>-0.30039525691699603</v>
      </c>
      <c r="Q16" s="11">
        <v>2.5423728813559321</v>
      </c>
      <c r="R16" s="11">
        <v>2.8972332015810278</v>
      </c>
    </row>
    <row r="17" spans="1:18" x14ac:dyDescent="0.15">
      <c r="A17">
        <v>3</v>
      </c>
      <c r="B17" s="1" t="s">
        <v>14</v>
      </c>
      <c r="C17" s="7">
        <v>129</v>
      </c>
      <c r="D17" s="7">
        <v>599</v>
      </c>
      <c r="E17" s="8">
        <v>-271</v>
      </c>
      <c r="F17" s="7">
        <v>129</v>
      </c>
      <c r="G17" s="7">
        <v>361</v>
      </c>
      <c r="H17" s="8">
        <v>-509</v>
      </c>
      <c r="I17" s="7">
        <v>184</v>
      </c>
      <c r="J17" s="7">
        <v>870</v>
      </c>
      <c r="L17" s="9">
        <f>C17/I17</f>
        <v>0.70108695652173914</v>
      </c>
      <c r="M17" s="8">
        <f>J17*L17</f>
        <v>609.945652173913</v>
      </c>
      <c r="N17" s="8">
        <f>D17-M17</f>
        <v>-10.945652173913004</v>
      </c>
      <c r="O17" s="10">
        <f>N17/M17</f>
        <v>-1.7945290920431192E-2</v>
      </c>
      <c r="P17" s="10">
        <f>((C17-I17)/I17)</f>
        <v>-0.29891304347826086</v>
      </c>
      <c r="Q17" s="11">
        <v>4.6434108527131785</v>
      </c>
      <c r="R17" s="11">
        <v>4.7282608695652177</v>
      </c>
    </row>
    <row r="18" spans="1:18" x14ac:dyDescent="0.15">
      <c r="A18">
        <v>40</v>
      </c>
      <c r="B18" s="1" t="s">
        <v>51</v>
      </c>
      <c r="C18" s="7">
        <v>141</v>
      </c>
      <c r="D18" s="7">
        <v>392</v>
      </c>
      <c r="E18" s="8">
        <v>-426</v>
      </c>
      <c r="F18" s="7">
        <v>141</v>
      </c>
      <c r="G18" s="7">
        <v>450</v>
      </c>
      <c r="H18" s="8">
        <v>-368</v>
      </c>
      <c r="I18" s="7">
        <v>199</v>
      </c>
      <c r="J18" s="7">
        <v>818</v>
      </c>
      <c r="L18" s="9">
        <f>C18/I18</f>
        <v>0.70854271356783916</v>
      </c>
      <c r="M18" s="8">
        <f>J18*L18</f>
        <v>579.58793969849239</v>
      </c>
      <c r="N18" s="8">
        <f>D18-M18</f>
        <v>-187.58793969849239</v>
      </c>
      <c r="O18" s="10">
        <f>N18/M18</f>
        <v>-0.32365742426607008</v>
      </c>
      <c r="P18" s="10">
        <f>((C18-I18)/I18)</f>
        <v>-0.29145728643216079</v>
      </c>
      <c r="Q18" s="11">
        <v>2.7801418439716312</v>
      </c>
      <c r="R18" s="11">
        <v>4.1105527638190953</v>
      </c>
    </row>
    <row r="19" spans="1:18" x14ac:dyDescent="0.15">
      <c r="A19">
        <v>44</v>
      </c>
      <c r="B19" s="1" t="s">
        <v>55</v>
      </c>
      <c r="C19" s="7">
        <v>83</v>
      </c>
      <c r="D19" s="7">
        <v>300</v>
      </c>
      <c r="E19" s="8">
        <v>-223</v>
      </c>
      <c r="F19" s="7">
        <v>83</v>
      </c>
      <c r="G19" s="7">
        <v>362</v>
      </c>
      <c r="H19" s="8">
        <v>-161</v>
      </c>
      <c r="I19" s="7">
        <v>115</v>
      </c>
      <c r="J19" s="7">
        <v>523</v>
      </c>
      <c r="L19" s="9">
        <f>C19/I19</f>
        <v>0.72173913043478266</v>
      </c>
      <c r="M19" s="8">
        <f>J19*L19</f>
        <v>377.46956521739133</v>
      </c>
      <c r="N19" s="8">
        <f>D19-M19</f>
        <v>-77.469565217391334</v>
      </c>
      <c r="O19" s="10">
        <f>N19/M19</f>
        <v>-0.20523393766269674</v>
      </c>
      <c r="P19" s="10">
        <f>((C19-I19)/I19)</f>
        <v>-0.27826086956521739</v>
      </c>
      <c r="Q19" s="11">
        <v>3.6144578313253013</v>
      </c>
      <c r="R19" s="11">
        <v>4.5478260869565217</v>
      </c>
    </row>
    <row r="20" spans="1:18" x14ac:dyDescent="0.15">
      <c r="A20">
        <v>43</v>
      </c>
      <c r="B20" s="1" t="s">
        <v>54</v>
      </c>
      <c r="C20" s="7">
        <v>126</v>
      </c>
      <c r="D20" s="7">
        <v>369</v>
      </c>
      <c r="E20" s="8">
        <v>-480</v>
      </c>
      <c r="F20" s="7">
        <v>126</v>
      </c>
      <c r="G20" s="7">
        <v>465</v>
      </c>
      <c r="H20" s="8">
        <v>-384</v>
      </c>
      <c r="I20" s="7">
        <v>173</v>
      </c>
      <c r="J20" s="7">
        <v>849</v>
      </c>
      <c r="L20" s="9">
        <f>C20/I20</f>
        <v>0.72832369942196529</v>
      </c>
      <c r="M20" s="8">
        <f>J20*L20</f>
        <v>618.34682080924858</v>
      </c>
      <c r="N20" s="8">
        <f>D20-M20</f>
        <v>-249.34682080924858</v>
      </c>
      <c r="O20" s="10">
        <f>N20/M20</f>
        <v>-0.40324751808850751</v>
      </c>
      <c r="P20" s="10">
        <f>((C20-I20)/I20)</f>
        <v>-0.27167630057803466</v>
      </c>
      <c r="Q20" s="11">
        <v>2.9285714285714284</v>
      </c>
      <c r="R20" s="11">
        <v>4.9075144508670521</v>
      </c>
    </row>
    <row r="21" spans="1:18" x14ac:dyDescent="0.15">
      <c r="A21">
        <v>24</v>
      </c>
      <c r="B21" s="1" t="s">
        <v>35</v>
      </c>
      <c r="C21" s="7">
        <v>225</v>
      </c>
      <c r="D21" s="7">
        <v>847</v>
      </c>
      <c r="E21" s="8">
        <v>-551</v>
      </c>
      <c r="F21" s="7">
        <v>225</v>
      </c>
      <c r="G21" s="7">
        <v>874</v>
      </c>
      <c r="H21" s="8">
        <v>-524</v>
      </c>
      <c r="I21" s="7">
        <v>307</v>
      </c>
      <c r="J21" s="7">
        <v>1398</v>
      </c>
      <c r="L21" s="9">
        <f>C21/I21</f>
        <v>0.73289902280130292</v>
      </c>
      <c r="M21" s="8">
        <f>J21*L21</f>
        <v>1024.5928338762214</v>
      </c>
      <c r="N21" s="8">
        <f>D21-M21</f>
        <v>-177.59283387622145</v>
      </c>
      <c r="O21" s="10">
        <f>N21/M21</f>
        <v>-0.17333015418852324</v>
      </c>
      <c r="P21" s="10">
        <f>((C21-I21)/I21)</f>
        <v>-0.26710097719869708</v>
      </c>
      <c r="Q21" s="11">
        <v>3.7644444444444445</v>
      </c>
      <c r="R21" s="11">
        <v>4.5537459283387625</v>
      </c>
    </row>
    <row r="22" spans="1:18" x14ac:dyDescent="0.15">
      <c r="A22">
        <v>10</v>
      </c>
      <c r="B22" s="1" t="s">
        <v>21</v>
      </c>
      <c r="C22" s="7">
        <v>117</v>
      </c>
      <c r="D22" s="7">
        <v>289</v>
      </c>
      <c r="E22" s="8">
        <v>-427</v>
      </c>
      <c r="F22" s="7">
        <v>126</v>
      </c>
      <c r="G22" s="7">
        <v>518</v>
      </c>
      <c r="H22" s="8">
        <v>-198</v>
      </c>
      <c r="I22" s="7">
        <v>159</v>
      </c>
      <c r="J22" s="7">
        <v>716</v>
      </c>
      <c r="L22" s="9">
        <f>C22/I22</f>
        <v>0.73584905660377353</v>
      </c>
      <c r="M22" s="8">
        <f>J22*L22</f>
        <v>526.86792452830184</v>
      </c>
      <c r="N22" s="8">
        <f>D22-M22</f>
        <v>-237.86792452830184</v>
      </c>
      <c r="O22" s="10">
        <f>N22/M22</f>
        <v>-0.45147543331900869</v>
      </c>
      <c r="P22" s="10">
        <f>((C22-I22)/I22)</f>
        <v>-0.26415094339622641</v>
      </c>
      <c r="Q22" s="11">
        <v>2.4700854700854702</v>
      </c>
      <c r="R22" s="11">
        <v>4.5031446540880502</v>
      </c>
    </row>
    <row r="23" spans="1:18" x14ac:dyDescent="0.15">
      <c r="A23">
        <v>36</v>
      </c>
      <c r="B23" s="29" t="s">
        <v>47</v>
      </c>
      <c r="C23" s="7">
        <v>85</v>
      </c>
      <c r="D23" s="7">
        <v>223</v>
      </c>
      <c r="E23" s="8">
        <v>-204</v>
      </c>
      <c r="F23" s="7">
        <v>85</v>
      </c>
      <c r="G23" s="7">
        <v>299</v>
      </c>
      <c r="H23" s="8">
        <v>-128</v>
      </c>
      <c r="I23" s="7">
        <v>112</v>
      </c>
      <c r="J23" s="7">
        <v>427</v>
      </c>
      <c r="L23" s="9">
        <f>C23/I23</f>
        <v>0.7589285714285714</v>
      </c>
      <c r="M23" s="8">
        <f>J23*L23</f>
        <v>324.0625</v>
      </c>
      <c r="N23" s="8">
        <f>D23-M23</f>
        <v>-101.0625</v>
      </c>
      <c r="O23" s="10">
        <f>N23/M23</f>
        <v>-0.31186113789778208</v>
      </c>
      <c r="P23" s="10">
        <f>((C23-I23)/I23)</f>
        <v>-0.24107142857142858</v>
      </c>
      <c r="Q23" s="11">
        <v>2.6235294117647059</v>
      </c>
      <c r="R23" s="11">
        <v>3.8125</v>
      </c>
    </row>
    <row r="24" spans="1:18" x14ac:dyDescent="0.15">
      <c r="A24">
        <v>42</v>
      </c>
      <c r="B24" s="1" t="s">
        <v>53</v>
      </c>
      <c r="C24" s="7">
        <v>118</v>
      </c>
      <c r="D24" s="7">
        <v>439</v>
      </c>
      <c r="E24" s="8">
        <v>-200</v>
      </c>
      <c r="F24" s="7">
        <v>118</v>
      </c>
      <c r="G24" s="7">
        <v>408</v>
      </c>
      <c r="H24" s="8">
        <v>-231</v>
      </c>
      <c r="I24" s="7">
        <v>150</v>
      </c>
      <c r="J24" s="7">
        <v>639</v>
      </c>
      <c r="L24" s="9">
        <f>C24/I24</f>
        <v>0.78666666666666663</v>
      </c>
      <c r="M24" s="8">
        <f>J24*L24</f>
        <v>502.67999999999995</v>
      </c>
      <c r="N24" s="8">
        <f>D24-M24</f>
        <v>-63.67999999999995</v>
      </c>
      <c r="O24" s="10">
        <f>N24/M24</f>
        <v>-0.12668098989416718</v>
      </c>
      <c r="P24" s="10">
        <f>((C24-I24)/I24)</f>
        <v>-0.21333333333333335</v>
      </c>
      <c r="Q24" s="11">
        <v>3.7203389830508473</v>
      </c>
      <c r="R24" s="11">
        <v>4.26</v>
      </c>
    </row>
    <row r="25" spans="1:18" x14ac:dyDescent="0.15">
      <c r="A25">
        <v>9</v>
      </c>
      <c r="B25" s="3" t="s">
        <v>20</v>
      </c>
      <c r="C25" s="7">
        <v>222</v>
      </c>
      <c r="D25" s="7">
        <v>1092</v>
      </c>
      <c r="E25" s="8">
        <v>-614</v>
      </c>
      <c r="F25" s="7">
        <v>222</v>
      </c>
      <c r="G25" s="7">
        <v>1190</v>
      </c>
      <c r="H25" s="8">
        <v>-516</v>
      </c>
      <c r="I25" s="7">
        <v>276</v>
      </c>
      <c r="J25" s="7">
        <v>1706</v>
      </c>
      <c r="L25" s="9">
        <f>C25/I25</f>
        <v>0.80434782608695654</v>
      </c>
      <c r="M25" s="8">
        <f>J25*L25</f>
        <v>1372.2173913043478</v>
      </c>
      <c r="N25" s="8">
        <f>D25-M25</f>
        <v>-280.21739130434776</v>
      </c>
      <c r="O25" s="10">
        <f>N25/M25</f>
        <v>-0.20420772472355117</v>
      </c>
      <c r="P25" s="10">
        <f>((C25-I25)/I25)</f>
        <v>-0.19565217391304349</v>
      </c>
      <c r="Q25" s="11">
        <v>4.9189189189189193</v>
      </c>
      <c r="R25" s="11">
        <v>6.1811594202898554</v>
      </c>
    </row>
    <row r="26" spans="1:18" x14ac:dyDescent="0.15">
      <c r="A26">
        <v>52</v>
      </c>
      <c r="B26" s="1" t="s">
        <v>63</v>
      </c>
      <c r="C26" s="7">
        <v>195</v>
      </c>
      <c r="D26" s="7">
        <v>718</v>
      </c>
      <c r="E26" s="8">
        <v>-307</v>
      </c>
      <c r="F26" s="7">
        <v>195</v>
      </c>
      <c r="G26" s="7">
        <v>701</v>
      </c>
      <c r="H26" s="8">
        <v>-324</v>
      </c>
      <c r="I26" s="7">
        <v>238</v>
      </c>
      <c r="J26" s="7">
        <v>1025</v>
      </c>
      <c r="L26" s="9">
        <f>C26/I26</f>
        <v>0.81932773109243695</v>
      </c>
      <c r="M26" s="8">
        <f>J26*L26</f>
        <v>839.81092436974791</v>
      </c>
      <c r="N26" s="8">
        <f>D26-M26</f>
        <v>-121.81092436974791</v>
      </c>
      <c r="O26" s="10">
        <f>N26/M26</f>
        <v>-0.14504565353345841</v>
      </c>
      <c r="P26" s="10">
        <f>((C26-I26)/I26)</f>
        <v>-0.18067226890756302</v>
      </c>
      <c r="Q26" s="11">
        <v>3.6820512820512818</v>
      </c>
      <c r="R26" s="11">
        <v>4.3067226890756301</v>
      </c>
    </row>
    <row r="27" spans="1:18" x14ac:dyDescent="0.15">
      <c r="A27">
        <v>32</v>
      </c>
      <c r="B27" s="1" t="s">
        <v>43</v>
      </c>
      <c r="C27" s="7">
        <v>723</v>
      </c>
      <c r="D27" s="7">
        <v>2850</v>
      </c>
      <c r="E27" s="8">
        <v>-1285</v>
      </c>
      <c r="F27" s="7">
        <v>748</v>
      </c>
      <c r="G27" s="7">
        <v>2673</v>
      </c>
      <c r="H27" s="8">
        <v>-1462</v>
      </c>
      <c r="I27" s="7">
        <v>879</v>
      </c>
      <c r="J27" s="7">
        <v>4135</v>
      </c>
      <c r="L27" s="9">
        <f>C27/I27</f>
        <v>0.8225255972696246</v>
      </c>
      <c r="M27" s="8">
        <f>J27*L27</f>
        <v>3401.1433447098975</v>
      </c>
      <c r="N27" s="8">
        <f>D27-M27</f>
        <v>-551.14334470989752</v>
      </c>
      <c r="O27" s="10">
        <f>N27/M27</f>
        <v>-0.16204649109163249</v>
      </c>
      <c r="P27" s="10">
        <f>((C27-I27)/I27)</f>
        <v>-0.17747440273037543</v>
      </c>
      <c r="Q27" s="11">
        <v>3.9419087136929463</v>
      </c>
      <c r="R27" s="11">
        <v>4.7042093287827074</v>
      </c>
    </row>
    <row r="28" spans="1:18" x14ac:dyDescent="0.15">
      <c r="A28">
        <v>35</v>
      </c>
      <c r="B28" s="1" t="s">
        <v>46</v>
      </c>
      <c r="C28" s="7">
        <v>135</v>
      </c>
      <c r="D28" s="7">
        <v>566</v>
      </c>
      <c r="E28" s="8">
        <v>-215</v>
      </c>
      <c r="F28" s="7">
        <v>135</v>
      </c>
      <c r="G28" s="7">
        <v>567</v>
      </c>
      <c r="H28" s="8">
        <v>-214</v>
      </c>
      <c r="I28" s="7">
        <v>162</v>
      </c>
      <c r="J28" s="7">
        <v>781</v>
      </c>
      <c r="L28" s="9">
        <f>C28/I28</f>
        <v>0.83333333333333337</v>
      </c>
      <c r="M28" s="8">
        <f>J28*L28</f>
        <v>650.83333333333337</v>
      </c>
      <c r="N28" s="8">
        <f>D28-M28</f>
        <v>-84.833333333333371</v>
      </c>
      <c r="O28" s="10">
        <f>N28/M28</f>
        <v>-0.13034571062740083</v>
      </c>
      <c r="P28" s="10">
        <f>((C28-I28)/I28)</f>
        <v>-0.16666666666666666</v>
      </c>
      <c r="Q28" s="11">
        <v>4.1925925925925922</v>
      </c>
      <c r="R28" s="11">
        <v>4.8209876543209873</v>
      </c>
    </row>
    <row r="29" spans="1:18" x14ac:dyDescent="0.15">
      <c r="A29">
        <v>37</v>
      </c>
      <c r="B29" s="1" t="s">
        <v>48</v>
      </c>
      <c r="C29" s="7">
        <v>151</v>
      </c>
      <c r="D29" s="7">
        <v>363</v>
      </c>
      <c r="E29" s="8">
        <v>-87</v>
      </c>
      <c r="F29" s="7">
        <v>154</v>
      </c>
      <c r="G29" s="7">
        <v>334</v>
      </c>
      <c r="H29" s="8">
        <v>-116</v>
      </c>
      <c r="I29" s="7">
        <v>181</v>
      </c>
      <c r="J29" s="7">
        <v>450</v>
      </c>
      <c r="L29" s="9">
        <f>C29/I29</f>
        <v>0.83425414364640882</v>
      </c>
      <c r="M29" s="8">
        <f>J29*L29</f>
        <v>375.41436464088395</v>
      </c>
      <c r="N29" s="8">
        <f>D29-M29</f>
        <v>-12.414364640883946</v>
      </c>
      <c r="O29" s="10">
        <f>N29/M29</f>
        <v>-3.3068432671081595E-2</v>
      </c>
      <c r="P29" s="10">
        <f>((C29-I29)/I29)</f>
        <v>-0.16574585635359115</v>
      </c>
      <c r="Q29" s="11">
        <v>2.4039735099337749</v>
      </c>
      <c r="R29" s="11">
        <v>2.4861878453038675</v>
      </c>
    </row>
    <row r="30" spans="1:18" x14ac:dyDescent="0.15">
      <c r="A30">
        <v>13</v>
      </c>
      <c r="B30" s="1" t="s">
        <v>24</v>
      </c>
      <c r="C30" s="7">
        <v>297</v>
      </c>
      <c r="D30" s="7">
        <v>796</v>
      </c>
      <c r="E30" s="8">
        <v>-323</v>
      </c>
      <c r="F30" s="7">
        <v>315</v>
      </c>
      <c r="G30" s="7">
        <v>930</v>
      </c>
      <c r="H30" s="8">
        <v>-189</v>
      </c>
      <c r="I30" s="7">
        <v>356</v>
      </c>
      <c r="J30" s="7">
        <v>1119</v>
      </c>
      <c r="L30" s="9">
        <f>C30/I30</f>
        <v>0.8342696629213483</v>
      </c>
      <c r="M30" s="8">
        <f>J30*L30</f>
        <v>933.54775280898878</v>
      </c>
      <c r="N30" s="8">
        <f>D30-M30</f>
        <v>-137.54775280898878</v>
      </c>
      <c r="O30" s="10">
        <f>N30/M30</f>
        <v>-0.1473387434066612</v>
      </c>
      <c r="P30" s="10">
        <f>((C30-I30)/I30)</f>
        <v>-0.16573033707865167</v>
      </c>
      <c r="Q30" s="11">
        <v>2.6801346801346799</v>
      </c>
      <c r="R30" s="11">
        <v>3.143258426966292</v>
      </c>
    </row>
    <row r="31" spans="1:18" x14ac:dyDescent="0.15">
      <c r="A31">
        <v>46</v>
      </c>
      <c r="B31" s="1" t="s">
        <v>74</v>
      </c>
      <c r="C31" s="7">
        <v>459</v>
      </c>
      <c r="D31" s="7">
        <v>1543</v>
      </c>
      <c r="E31" s="8">
        <v>-1362</v>
      </c>
      <c r="F31" s="7">
        <v>456</v>
      </c>
      <c r="G31" s="7">
        <v>1701</v>
      </c>
      <c r="H31" s="8">
        <v>-1204</v>
      </c>
      <c r="I31" s="7">
        <v>546</v>
      </c>
      <c r="J31" s="7">
        <v>2905</v>
      </c>
      <c r="L31" s="9">
        <f>C31/I31</f>
        <v>0.84065934065934067</v>
      </c>
      <c r="M31" s="8">
        <f>J31*L31</f>
        <v>2442.1153846153848</v>
      </c>
      <c r="N31" s="8">
        <f>D31-M31</f>
        <v>-899.11538461538476</v>
      </c>
      <c r="O31" s="10">
        <f>N31/M31</f>
        <v>-0.36817072210410273</v>
      </c>
      <c r="P31" s="10">
        <f>((C31-I31)/I31)</f>
        <v>-0.15934065934065933</v>
      </c>
      <c r="Q31" s="11">
        <v>3.3616557734204795</v>
      </c>
      <c r="R31" s="11">
        <v>5.3205128205128203</v>
      </c>
    </row>
    <row r="32" spans="1:18" x14ac:dyDescent="0.15">
      <c r="A32">
        <v>22</v>
      </c>
      <c r="B32" s="1" t="s">
        <v>33</v>
      </c>
      <c r="C32" s="7">
        <v>184</v>
      </c>
      <c r="D32" s="7">
        <v>883</v>
      </c>
      <c r="E32" s="8">
        <v>-122</v>
      </c>
      <c r="F32" s="7">
        <v>184</v>
      </c>
      <c r="G32" s="7">
        <v>806</v>
      </c>
      <c r="H32" s="8">
        <v>-199</v>
      </c>
      <c r="I32" s="7">
        <v>216</v>
      </c>
      <c r="J32" s="7">
        <v>1005</v>
      </c>
      <c r="L32" s="9">
        <f>C32/I32</f>
        <v>0.85185185185185186</v>
      </c>
      <c r="M32" s="8">
        <f>J32*L32</f>
        <v>856.11111111111109</v>
      </c>
      <c r="N32" s="8">
        <f>D32-M32</f>
        <v>26.888888888888914</v>
      </c>
      <c r="O32" s="10">
        <f>N32/M32</f>
        <v>3.1408176508760578E-2</v>
      </c>
      <c r="P32" s="10">
        <f>((C32-I32)/I32)</f>
        <v>-0.14814814814814814</v>
      </c>
      <c r="Q32" s="11">
        <v>4.7989130434782608</v>
      </c>
      <c r="R32" s="11">
        <v>4.6527777777777777</v>
      </c>
    </row>
    <row r="33" spans="1:18" x14ac:dyDescent="0.15">
      <c r="A33">
        <v>30</v>
      </c>
      <c r="B33" s="29" t="s">
        <v>41</v>
      </c>
      <c r="C33" s="7">
        <v>54</v>
      </c>
      <c r="D33" s="7">
        <v>206</v>
      </c>
      <c r="E33" s="8">
        <v>-26</v>
      </c>
      <c r="F33" s="7">
        <v>54</v>
      </c>
      <c r="G33" s="7">
        <v>199</v>
      </c>
      <c r="H33" s="8">
        <v>-33</v>
      </c>
      <c r="I33" s="7">
        <v>60</v>
      </c>
      <c r="J33" s="7">
        <v>232</v>
      </c>
      <c r="L33" s="9">
        <f>C33/I33</f>
        <v>0.9</v>
      </c>
      <c r="M33" s="8">
        <f>J33*L33</f>
        <v>208.8</v>
      </c>
      <c r="N33" s="8">
        <f>D33-M33</f>
        <v>-2.8000000000000114</v>
      </c>
      <c r="O33" s="10">
        <f>N33/M33</f>
        <v>-1.3409961685823809E-2</v>
      </c>
      <c r="P33" s="10">
        <f>((C33-I33)/I33)</f>
        <v>-0.1</v>
      </c>
      <c r="Q33" s="11">
        <v>3.8148148148148149</v>
      </c>
      <c r="R33" s="11">
        <v>3.8666666666666667</v>
      </c>
    </row>
    <row r="34" spans="1:18" x14ac:dyDescent="0.15">
      <c r="A34">
        <v>31</v>
      </c>
      <c r="B34" s="1" t="s">
        <v>42</v>
      </c>
      <c r="C34" s="7">
        <v>196</v>
      </c>
      <c r="D34" s="7">
        <v>597</v>
      </c>
      <c r="E34" s="8">
        <v>-130</v>
      </c>
      <c r="F34" s="7">
        <v>195</v>
      </c>
      <c r="G34" s="7">
        <v>557</v>
      </c>
      <c r="H34" s="8">
        <v>-170</v>
      </c>
      <c r="I34" s="7">
        <v>215</v>
      </c>
      <c r="J34" s="7">
        <v>727</v>
      </c>
      <c r="L34" s="9">
        <f>C34/I34</f>
        <v>0.91162790697674423</v>
      </c>
      <c r="M34" s="8">
        <f>J34*L34</f>
        <v>662.7534883720931</v>
      </c>
      <c r="N34" s="8">
        <f>D34-M34</f>
        <v>-65.753488372093102</v>
      </c>
      <c r="O34" s="10">
        <f>N34/M34</f>
        <v>-9.9212587373326333E-2</v>
      </c>
      <c r="P34" s="10">
        <f>((C34-I34)/I34)</f>
        <v>-8.8372093023255813E-2</v>
      </c>
      <c r="Q34" s="11">
        <v>3.045918367346939</v>
      </c>
      <c r="R34" s="11">
        <v>3.3813953488372093</v>
      </c>
    </row>
    <row r="35" spans="1:18" x14ac:dyDescent="0.15">
      <c r="A35">
        <v>29</v>
      </c>
      <c r="B35" s="1" t="s">
        <v>40</v>
      </c>
      <c r="C35" s="7">
        <v>158</v>
      </c>
      <c r="D35" s="7">
        <v>725</v>
      </c>
      <c r="E35" s="8">
        <v>3</v>
      </c>
      <c r="F35" s="7">
        <v>158</v>
      </c>
      <c r="G35" s="7">
        <v>700</v>
      </c>
      <c r="H35" s="8">
        <v>-22</v>
      </c>
      <c r="I35" s="7">
        <v>173</v>
      </c>
      <c r="J35" s="7">
        <v>722</v>
      </c>
      <c r="L35" s="9">
        <f>C35/I35</f>
        <v>0.91329479768786126</v>
      </c>
      <c r="M35" s="8">
        <f>J35*L35</f>
        <v>659.39884393063585</v>
      </c>
      <c r="N35" s="8">
        <f>D35-M35</f>
        <v>65.601156069364151</v>
      </c>
      <c r="O35" s="10">
        <f>N35/M35</f>
        <v>9.948630737403133E-2</v>
      </c>
      <c r="P35" s="10">
        <f>((C35-I35)/I35)</f>
        <v>-8.6705202312138727E-2</v>
      </c>
      <c r="Q35" s="11">
        <v>4.5886075949367084</v>
      </c>
      <c r="R35" s="11">
        <v>4.1734104046242777</v>
      </c>
    </row>
    <row r="36" spans="1:18" x14ac:dyDescent="0.15">
      <c r="A36">
        <v>45</v>
      </c>
      <c r="B36" s="29" t="s">
        <v>56</v>
      </c>
      <c r="C36" s="7">
        <v>36</v>
      </c>
      <c r="D36" s="7">
        <v>123</v>
      </c>
      <c r="E36" s="8">
        <v>22</v>
      </c>
      <c r="F36" s="7">
        <v>36</v>
      </c>
      <c r="G36" s="7">
        <v>92</v>
      </c>
      <c r="H36" s="8">
        <v>-9</v>
      </c>
      <c r="I36" s="7">
        <v>39</v>
      </c>
      <c r="J36" s="7">
        <v>101</v>
      </c>
      <c r="L36" s="9">
        <f>C36/I36</f>
        <v>0.92307692307692313</v>
      </c>
      <c r="M36" s="8">
        <f>J36*L36</f>
        <v>93.230769230769241</v>
      </c>
      <c r="N36" s="8">
        <f>D36-M36</f>
        <v>29.769230769230759</v>
      </c>
      <c r="O36" s="10">
        <f>N36/M36</f>
        <v>0.31930693069306915</v>
      </c>
      <c r="P36" s="10">
        <f>((C36-I36)/I36)</f>
        <v>-7.6923076923076927E-2</v>
      </c>
      <c r="Q36" s="11">
        <v>3.4166666666666665</v>
      </c>
      <c r="R36" s="11">
        <v>2.5897435897435899</v>
      </c>
    </row>
    <row r="37" spans="1:18" x14ac:dyDescent="0.15">
      <c r="A37">
        <v>38</v>
      </c>
      <c r="B37" s="1" t="s">
        <v>49</v>
      </c>
      <c r="C37" s="7">
        <v>370</v>
      </c>
      <c r="D37" s="7">
        <v>1064</v>
      </c>
      <c r="E37" s="8">
        <v>-296</v>
      </c>
      <c r="F37" s="7">
        <v>370</v>
      </c>
      <c r="G37" s="7">
        <v>1092</v>
      </c>
      <c r="H37" s="8">
        <v>-268</v>
      </c>
      <c r="I37" s="7">
        <v>400</v>
      </c>
      <c r="J37" s="7">
        <v>1360</v>
      </c>
      <c r="L37" s="9">
        <f>C37/I37</f>
        <v>0.92500000000000004</v>
      </c>
      <c r="M37" s="8">
        <f>J37*L37</f>
        <v>1258</v>
      </c>
      <c r="N37" s="8">
        <f>D37-M37</f>
        <v>-194</v>
      </c>
      <c r="O37" s="10">
        <f>N37/M37</f>
        <v>-0.15421303656597773</v>
      </c>
      <c r="P37" s="10">
        <f>((C37-I37)/I37)</f>
        <v>-7.4999999999999997E-2</v>
      </c>
      <c r="Q37" s="11">
        <v>2.8756756756756756</v>
      </c>
      <c r="R37" s="11">
        <v>3.4</v>
      </c>
    </row>
    <row r="38" spans="1:18" x14ac:dyDescent="0.15">
      <c r="A38">
        <v>25</v>
      </c>
      <c r="B38" s="1" t="s">
        <v>36</v>
      </c>
      <c r="C38" s="7">
        <v>707</v>
      </c>
      <c r="D38" s="7">
        <v>2685</v>
      </c>
      <c r="E38" s="8">
        <v>-531</v>
      </c>
      <c r="F38" s="7">
        <v>707</v>
      </c>
      <c r="G38" s="7">
        <v>2410</v>
      </c>
      <c r="H38" s="8">
        <v>-806</v>
      </c>
      <c r="I38" s="7">
        <v>758</v>
      </c>
      <c r="J38" s="7">
        <v>3216</v>
      </c>
      <c r="L38" s="9">
        <f>C38/I38</f>
        <v>0.93271767810026385</v>
      </c>
      <c r="M38" s="8">
        <f>J38*L38</f>
        <v>2999.6200527704486</v>
      </c>
      <c r="N38" s="8">
        <f>D38-M38</f>
        <v>-314.62005277044864</v>
      </c>
      <c r="O38" s="10">
        <f>N38/M38</f>
        <v>-0.10488663471890902</v>
      </c>
      <c r="P38" s="10">
        <f>((C38-I38)/I38)</f>
        <v>-6.7282321899736153E-2</v>
      </c>
      <c r="Q38" s="11">
        <v>3.7977369165487977</v>
      </c>
      <c r="R38" s="11">
        <v>4.2427440633245386</v>
      </c>
    </row>
    <row r="39" spans="1:18" x14ac:dyDescent="0.15">
      <c r="A39">
        <v>6</v>
      </c>
      <c r="B39" s="1" t="s">
        <v>17</v>
      </c>
      <c r="C39" s="7">
        <v>281</v>
      </c>
      <c r="D39" s="7">
        <v>855</v>
      </c>
      <c r="E39" s="8">
        <v>-208</v>
      </c>
      <c r="F39" s="7">
        <v>281</v>
      </c>
      <c r="G39" s="7">
        <v>947</v>
      </c>
      <c r="H39" s="8">
        <v>-116</v>
      </c>
      <c r="I39" s="7">
        <v>300</v>
      </c>
      <c r="J39" s="7">
        <v>1063</v>
      </c>
      <c r="L39" s="9">
        <f>C39/I39</f>
        <v>0.93666666666666665</v>
      </c>
      <c r="M39" s="8">
        <f>J39*L39</f>
        <v>995.67666666666662</v>
      </c>
      <c r="N39" s="8">
        <f>D39-M39</f>
        <v>-140.67666666666662</v>
      </c>
      <c r="O39" s="10">
        <f>N39/M39</f>
        <v>-0.14128749962337167</v>
      </c>
      <c r="P39" s="10">
        <f>((C39-I39)/I39)</f>
        <v>-6.3333333333333339E-2</v>
      </c>
      <c r="Q39" s="11">
        <v>3.0427046263345194</v>
      </c>
      <c r="R39" s="11">
        <v>3.5433333333333334</v>
      </c>
    </row>
    <row r="40" spans="1:18" x14ac:dyDescent="0.15">
      <c r="A40">
        <v>23</v>
      </c>
      <c r="B40" s="1" t="s">
        <v>34</v>
      </c>
      <c r="C40" s="7">
        <v>208</v>
      </c>
      <c r="D40" s="7">
        <v>1485</v>
      </c>
      <c r="E40" s="8">
        <v>-368</v>
      </c>
      <c r="F40" s="7">
        <v>236</v>
      </c>
      <c r="G40" s="7">
        <v>1629</v>
      </c>
      <c r="H40" s="8">
        <v>-224</v>
      </c>
      <c r="I40" s="7">
        <v>218</v>
      </c>
      <c r="J40" s="7">
        <v>1853</v>
      </c>
      <c r="L40" s="9">
        <f>C40/I40</f>
        <v>0.95412844036697253</v>
      </c>
      <c r="M40" s="8">
        <f>J40*L40</f>
        <v>1768</v>
      </c>
      <c r="N40" s="8">
        <f>D40-M40</f>
        <v>-283</v>
      </c>
      <c r="O40" s="10">
        <f>N40/M40</f>
        <v>-0.16006787330316741</v>
      </c>
      <c r="P40" s="10">
        <f>((C40-I40)/I40)</f>
        <v>-4.5871559633027525E-2</v>
      </c>
      <c r="Q40" s="11">
        <v>7.1394230769230766</v>
      </c>
      <c r="R40" s="11">
        <v>8.5</v>
      </c>
    </row>
    <row r="41" spans="1:18" x14ac:dyDescent="0.15">
      <c r="A41">
        <v>15</v>
      </c>
      <c r="B41" s="1" t="s">
        <v>26</v>
      </c>
      <c r="C41" s="7">
        <v>884</v>
      </c>
      <c r="D41" s="7">
        <v>3111</v>
      </c>
      <c r="E41" s="8">
        <v>-963</v>
      </c>
      <c r="F41" s="7">
        <v>884</v>
      </c>
      <c r="G41" s="7">
        <v>2961</v>
      </c>
      <c r="H41" s="8">
        <v>-1113</v>
      </c>
      <c r="I41" s="7">
        <v>925</v>
      </c>
      <c r="J41" s="7">
        <v>4074</v>
      </c>
      <c r="L41" s="9">
        <f>C41/I41</f>
        <v>0.95567567567567568</v>
      </c>
      <c r="M41" s="8">
        <f>J41*L41</f>
        <v>3893.4227027027027</v>
      </c>
      <c r="N41" s="8">
        <f>D41-M41</f>
        <v>-782.42270270270274</v>
      </c>
      <c r="O41" s="10">
        <f>N41/M41</f>
        <v>-0.20096012235187494</v>
      </c>
      <c r="P41" s="10">
        <f>((C41-I41)/I41)</f>
        <v>-4.4324324324324323E-2</v>
      </c>
      <c r="Q41" s="11">
        <v>3.5192307692307692</v>
      </c>
      <c r="R41" s="11">
        <v>4.4043243243243246</v>
      </c>
    </row>
    <row r="42" spans="1:18" x14ac:dyDescent="0.15">
      <c r="A42">
        <v>14</v>
      </c>
      <c r="B42" s="29" t="s">
        <v>25</v>
      </c>
      <c r="C42" s="7">
        <v>157</v>
      </c>
      <c r="D42" s="7">
        <v>766</v>
      </c>
      <c r="E42" s="8">
        <v>-56</v>
      </c>
      <c r="F42" s="7">
        <v>157</v>
      </c>
      <c r="G42" s="7">
        <v>646</v>
      </c>
      <c r="H42" s="8">
        <v>-176</v>
      </c>
      <c r="I42" s="7">
        <v>162</v>
      </c>
      <c r="J42" s="7">
        <v>822</v>
      </c>
      <c r="L42" s="9">
        <f>C42/I42</f>
        <v>0.96913580246913578</v>
      </c>
      <c r="M42" s="8">
        <f>J42*L42</f>
        <v>796.62962962962956</v>
      </c>
      <c r="N42" s="8">
        <f>D42-M42</f>
        <v>-30.629629629629562</v>
      </c>
      <c r="O42" s="10">
        <f>N42/M42</f>
        <v>-3.8449021339904146E-2</v>
      </c>
      <c r="P42" s="10">
        <f>((C42-I42)/I42)</f>
        <v>-3.0864197530864196E-2</v>
      </c>
      <c r="Q42" s="11">
        <v>4.8789808917197455</v>
      </c>
      <c r="R42" s="11">
        <v>5.0740740740740744</v>
      </c>
    </row>
    <row r="43" spans="1:18" x14ac:dyDescent="0.15">
      <c r="A43">
        <v>28</v>
      </c>
      <c r="B43" s="1" t="s">
        <v>39</v>
      </c>
      <c r="C43" s="7">
        <v>186</v>
      </c>
      <c r="D43" s="7">
        <v>1071</v>
      </c>
      <c r="E43" s="8">
        <v>-22</v>
      </c>
      <c r="F43" s="7">
        <v>186</v>
      </c>
      <c r="G43" s="7">
        <v>986</v>
      </c>
      <c r="H43" s="8">
        <v>-107</v>
      </c>
      <c r="I43" s="7">
        <v>189</v>
      </c>
      <c r="J43" s="7">
        <v>1093</v>
      </c>
      <c r="L43" s="9">
        <f>C43/I43</f>
        <v>0.98412698412698407</v>
      </c>
      <c r="M43" s="8">
        <f>J43*L43</f>
        <v>1075.6507936507935</v>
      </c>
      <c r="N43" s="8">
        <f>D43-M43</f>
        <v>-4.6507936507935028</v>
      </c>
      <c r="O43" s="10">
        <f>N43/M43</f>
        <v>-4.3237021515212751E-3</v>
      </c>
      <c r="P43" s="10">
        <f>((C43-I43)/I43)</f>
        <v>-1.5873015873015872E-2</v>
      </c>
      <c r="Q43" s="11">
        <v>5.758064516129032</v>
      </c>
      <c r="R43" s="11">
        <v>5.7830687830687832</v>
      </c>
    </row>
    <row r="44" spans="1:18" x14ac:dyDescent="0.15">
      <c r="A44">
        <v>48</v>
      </c>
      <c r="B44" s="1" t="s">
        <v>59</v>
      </c>
      <c r="C44" s="7">
        <v>143</v>
      </c>
      <c r="D44" s="7">
        <v>488</v>
      </c>
      <c r="E44" s="8">
        <v>-45</v>
      </c>
      <c r="F44" s="7">
        <v>143</v>
      </c>
      <c r="G44" s="7">
        <v>372</v>
      </c>
      <c r="H44" s="8">
        <v>-161</v>
      </c>
      <c r="I44" s="7">
        <v>145</v>
      </c>
      <c r="J44" s="7">
        <v>533</v>
      </c>
      <c r="L44" s="9">
        <f>C44/I44</f>
        <v>0.98620689655172411</v>
      </c>
      <c r="M44" s="8">
        <f>J44*L44</f>
        <v>525.648275862069</v>
      </c>
      <c r="N44" s="8">
        <f>D44-M44</f>
        <v>-37.648275862068999</v>
      </c>
      <c r="O44" s="10">
        <f>N44/M44</f>
        <v>-7.1622561303612026E-2</v>
      </c>
      <c r="P44" s="10">
        <f>((C44-I44)/I44)</f>
        <v>-1.3793103448275862E-2</v>
      </c>
      <c r="Q44" s="11">
        <v>3.4125874125874125</v>
      </c>
      <c r="R44" s="11">
        <v>3.6758620689655173</v>
      </c>
    </row>
    <row r="45" spans="1:18" x14ac:dyDescent="0.15">
      <c r="A45">
        <v>5</v>
      </c>
      <c r="B45" s="29" t="s">
        <v>75</v>
      </c>
      <c r="C45" s="7">
        <v>60</v>
      </c>
      <c r="D45" s="7">
        <v>260</v>
      </c>
      <c r="E45" s="8">
        <v>115</v>
      </c>
      <c r="F45" s="7">
        <v>60</v>
      </c>
      <c r="G45" s="7">
        <v>223</v>
      </c>
      <c r="H45" s="8">
        <v>78</v>
      </c>
      <c r="I45" s="7">
        <v>60</v>
      </c>
      <c r="J45" s="7">
        <v>145</v>
      </c>
      <c r="L45" s="9">
        <f>C45/I45</f>
        <v>1</v>
      </c>
      <c r="M45" s="8">
        <f>J45*L45</f>
        <v>145</v>
      </c>
      <c r="N45" s="8">
        <f>D45-M45</f>
        <v>115</v>
      </c>
      <c r="O45" s="10">
        <f>N45/M45</f>
        <v>0.7931034482758621</v>
      </c>
      <c r="P45" s="27">
        <f>((C45-I45)/I45)</f>
        <v>0</v>
      </c>
      <c r="Q45" s="11">
        <v>4.333333333333333</v>
      </c>
      <c r="R45" s="11">
        <v>2.4166666666666665</v>
      </c>
    </row>
    <row r="46" spans="1:18" x14ac:dyDescent="0.15">
      <c r="A46">
        <v>17</v>
      </c>
      <c r="B46" s="1" t="s">
        <v>28</v>
      </c>
      <c r="C46" s="7">
        <v>110</v>
      </c>
      <c r="D46" s="7">
        <v>551</v>
      </c>
      <c r="E46" s="8">
        <v>-58</v>
      </c>
      <c r="F46" s="7">
        <v>110</v>
      </c>
      <c r="G46" s="7">
        <v>667</v>
      </c>
      <c r="H46" s="8">
        <v>58</v>
      </c>
      <c r="I46" s="7">
        <v>110</v>
      </c>
      <c r="J46" s="7">
        <v>609</v>
      </c>
      <c r="L46" s="9">
        <f>C46/I46</f>
        <v>1</v>
      </c>
      <c r="M46" s="8">
        <f>J46*L46</f>
        <v>609</v>
      </c>
      <c r="N46" s="8">
        <f>D46-M46</f>
        <v>-58</v>
      </c>
      <c r="O46" s="10">
        <f>N46/M46</f>
        <v>-9.5238095238095233E-2</v>
      </c>
      <c r="P46" s="27">
        <f>((C46-I46)/I46)</f>
        <v>0</v>
      </c>
      <c r="Q46" s="11">
        <v>5.0090909090909088</v>
      </c>
      <c r="R46" s="11">
        <v>5.5363636363636362</v>
      </c>
    </row>
    <row r="47" spans="1:18" x14ac:dyDescent="0.15">
      <c r="A47">
        <v>19</v>
      </c>
      <c r="B47" s="1" t="s">
        <v>30</v>
      </c>
      <c r="C47" s="7">
        <v>64</v>
      </c>
      <c r="D47" s="7">
        <v>186</v>
      </c>
      <c r="E47" s="8">
        <v>42</v>
      </c>
      <c r="F47" s="7">
        <v>64</v>
      </c>
      <c r="G47" s="7">
        <v>171</v>
      </c>
      <c r="H47" s="8">
        <v>27</v>
      </c>
      <c r="I47" s="7">
        <v>64</v>
      </c>
      <c r="J47" s="7">
        <v>144</v>
      </c>
      <c r="L47" s="9">
        <f>C47/I47</f>
        <v>1</v>
      </c>
      <c r="M47" s="8">
        <f>J47*L47</f>
        <v>144</v>
      </c>
      <c r="N47" s="8">
        <f>D47-M47</f>
        <v>42</v>
      </c>
      <c r="O47" s="10">
        <f>N47/M47</f>
        <v>0.29166666666666669</v>
      </c>
      <c r="P47" s="27">
        <f>((C47-I47)/I47)</f>
        <v>0</v>
      </c>
      <c r="Q47" s="11">
        <v>2.90625</v>
      </c>
      <c r="R47" s="11">
        <v>2.25</v>
      </c>
    </row>
    <row r="48" spans="1:18" x14ac:dyDescent="0.15">
      <c r="A48">
        <v>26</v>
      </c>
      <c r="B48" s="1" t="s">
        <v>37</v>
      </c>
      <c r="C48" s="7">
        <v>81</v>
      </c>
      <c r="D48" s="7">
        <v>358</v>
      </c>
      <c r="E48" s="8">
        <v>-41</v>
      </c>
      <c r="F48" s="7">
        <v>81</v>
      </c>
      <c r="G48" s="7">
        <v>319</v>
      </c>
      <c r="H48" s="8">
        <v>-80</v>
      </c>
      <c r="I48" s="7">
        <v>81</v>
      </c>
      <c r="J48" s="7">
        <v>399</v>
      </c>
      <c r="L48" s="9">
        <f>C48/I48</f>
        <v>1</v>
      </c>
      <c r="M48" s="8">
        <f>J48*L48</f>
        <v>399</v>
      </c>
      <c r="N48" s="8">
        <f>D48-M48</f>
        <v>-41</v>
      </c>
      <c r="O48" s="10">
        <f>N48/M48</f>
        <v>-0.10275689223057644</v>
      </c>
      <c r="P48" s="27">
        <f>((C48-I48)/I48)</f>
        <v>0</v>
      </c>
      <c r="Q48" s="11">
        <v>4.4197530864197532</v>
      </c>
      <c r="R48" s="11">
        <v>4.9259259259259256</v>
      </c>
    </row>
    <row r="49" spans="1:18" x14ac:dyDescent="0.15">
      <c r="A49">
        <v>41</v>
      </c>
      <c r="B49" s="1" t="s">
        <v>52</v>
      </c>
      <c r="C49" s="7">
        <v>83</v>
      </c>
      <c r="D49" s="7">
        <v>460</v>
      </c>
      <c r="E49" s="8">
        <v>-37</v>
      </c>
      <c r="F49" s="7">
        <v>83</v>
      </c>
      <c r="G49" s="7">
        <v>506</v>
      </c>
      <c r="H49" s="8">
        <v>9</v>
      </c>
      <c r="I49" s="7">
        <v>83</v>
      </c>
      <c r="J49" s="7">
        <v>497</v>
      </c>
      <c r="L49" s="9">
        <f>C49/I49</f>
        <v>1</v>
      </c>
      <c r="M49" s="8">
        <f>J49*L49</f>
        <v>497</v>
      </c>
      <c r="N49" s="8">
        <f>D49-M49</f>
        <v>-37</v>
      </c>
      <c r="O49" s="10">
        <f>N49/M49</f>
        <v>-7.4446680080482899E-2</v>
      </c>
      <c r="P49" s="27">
        <f>((C49-I49)/I49)</f>
        <v>0</v>
      </c>
      <c r="Q49" s="11">
        <v>5.5421686746987948</v>
      </c>
      <c r="R49" s="11">
        <v>5.9879518072289155</v>
      </c>
    </row>
    <row r="50" spans="1:18" x14ac:dyDescent="0.15">
      <c r="A50">
        <v>2</v>
      </c>
      <c r="B50" s="1" t="s">
        <v>13</v>
      </c>
      <c r="C50" s="7">
        <v>918</v>
      </c>
      <c r="D50" s="7">
        <v>3513</v>
      </c>
      <c r="E50" s="8">
        <v>-387</v>
      </c>
      <c r="F50" s="7">
        <v>915</v>
      </c>
      <c r="G50" s="7">
        <v>3496</v>
      </c>
      <c r="H50" s="8">
        <v>-404</v>
      </c>
      <c r="I50" s="7">
        <v>907</v>
      </c>
      <c r="J50" s="7">
        <v>3900</v>
      </c>
      <c r="L50" s="9">
        <f>C50/I50</f>
        <v>1.0121278941565601</v>
      </c>
      <c r="M50" s="8">
        <f>J50*L50</f>
        <v>3947.2987872105846</v>
      </c>
      <c r="N50" s="8">
        <f>D50-M50</f>
        <v>-434.29878721058458</v>
      </c>
      <c r="O50" s="10">
        <f>N50/M50</f>
        <v>-0.11002430031841802</v>
      </c>
      <c r="P50" s="27">
        <f>((C50-I50)/I50)</f>
        <v>1.2127894156560088E-2</v>
      </c>
      <c r="Q50" s="11">
        <v>3.8267973856209152</v>
      </c>
      <c r="R50" s="11">
        <v>4.2998897464167589</v>
      </c>
    </row>
    <row r="51" spans="1:18" x14ac:dyDescent="0.15">
      <c r="A51">
        <v>34</v>
      </c>
      <c r="B51" s="1" t="s">
        <v>45</v>
      </c>
      <c r="C51" s="7">
        <v>218</v>
      </c>
      <c r="D51" s="7">
        <v>1282</v>
      </c>
      <c r="E51" s="8">
        <v>18</v>
      </c>
      <c r="F51" s="7">
        <v>218</v>
      </c>
      <c r="G51" s="7">
        <v>1276</v>
      </c>
      <c r="H51" s="8">
        <v>12</v>
      </c>
      <c r="I51" s="7">
        <v>213</v>
      </c>
      <c r="J51" s="7">
        <v>1264</v>
      </c>
      <c r="L51" s="9">
        <f>C51/I51</f>
        <v>1.0234741784037558</v>
      </c>
      <c r="M51" s="8">
        <f>J51*L51</f>
        <v>1293.6713615023473</v>
      </c>
      <c r="N51" s="8">
        <f>D51-M51</f>
        <v>-11.671361502347281</v>
      </c>
      <c r="O51" s="10">
        <f>N51/M51</f>
        <v>-9.0218906050399603E-3</v>
      </c>
      <c r="P51" s="27">
        <f>((C51-I51)/I51)</f>
        <v>2.3474178403755867E-2</v>
      </c>
      <c r="Q51" s="11">
        <v>5.8807339449541285</v>
      </c>
      <c r="R51" s="11">
        <v>5.934272300469484</v>
      </c>
    </row>
    <row r="52" spans="1:18" x14ac:dyDescent="0.15">
      <c r="A52">
        <v>11</v>
      </c>
      <c r="B52" s="1" t="s">
        <v>22</v>
      </c>
      <c r="C52" s="7">
        <v>189</v>
      </c>
      <c r="D52" s="7">
        <v>953</v>
      </c>
      <c r="E52" s="8">
        <v>267</v>
      </c>
      <c r="F52" s="7">
        <v>187</v>
      </c>
      <c r="G52" s="7">
        <v>734</v>
      </c>
      <c r="H52" s="8">
        <v>48</v>
      </c>
      <c r="I52" s="7">
        <v>181</v>
      </c>
      <c r="J52" s="7">
        <v>686</v>
      </c>
      <c r="L52" s="9">
        <f>C52/I52</f>
        <v>1.0441988950276244</v>
      </c>
      <c r="M52" s="8">
        <f>J52*L52</f>
        <v>716.32044198895039</v>
      </c>
      <c r="N52" s="8">
        <f>D52-M52</f>
        <v>236.67955801104961</v>
      </c>
      <c r="O52" s="10">
        <f>N52/M52</f>
        <v>0.33041016860258821</v>
      </c>
      <c r="P52" s="27">
        <f>((C52-I52)/I52)</f>
        <v>4.4198895027624308E-2</v>
      </c>
      <c r="Q52" s="11">
        <v>5.0423280423280428</v>
      </c>
      <c r="R52" s="11">
        <v>3.7900552486187844</v>
      </c>
    </row>
    <row r="53" spans="1:18" x14ac:dyDescent="0.15">
      <c r="A53">
        <v>33</v>
      </c>
      <c r="B53" s="1" t="s">
        <v>44</v>
      </c>
      <c r="C53" s="7">
        <v>110</v>
      </c>
      <c r="D53" s="7">
        <v>677</v>
      </c>
      <c r="E53" s="8">
        <v>37</v>
      </c>
      <c r="F53" s="7">
        <v>102</v>
      </c>
      <c r="G53" s="7">
        <v>526</v>
      </c>
      <c r="H53" s="8">
        <v>-114</v>
      </c>
      <c r="I53" s="7">
        <v>102</v>
      </c>
      <c r="J53" s="7">
        <v>640</v>
      </c>
      <c r="L53" s="9">
        <f>C53/I53</f>
        <v>1.0784313725490196</v>
      </c>
      <c r="M53" s="8">
        <f>J53*L53</f>
        <v>690.19607843137248</v>
      </c>
      <c r="N53" s="8">
        <f>D53-M53</f>
        <v>-13.196078431372484</v>
      </c>
      <c r="O53" s="10">
        <f>N53/M53</f>
        <v>-1.9119318181818092E-2</v>
      </c>
      <c r="P53" s="27">
        <f>((C53-I53)/I53)</f>
        <v>7.8431372549019607E-2</v>
      </c>
      <c r="Q53" s="11">
        <v>6.1545454545454543</v>
      </c>
      <c r="R53" s="11">
        <v>6.2745098039215685</v>
      </c>
    </row>
    <row r="54" spans="1:18" x14ac:dyDescent="0.15">
      <c r="A54">
        <v>27</v>
      </c>
      <c r="B54" s="29" t="s">
        <v>38</v>
      </c>
      <c r="C54" s="7">
        <v>55</v>
      </c>
      <c r="D54" s="7">
        <v>249</v>
      </c>
      <c r="E54" s="8">
        <v>79</v>
      </c>
      <c r="F54" s="7">
        <v>55</v>
      </c>
      <c r="G54" s="7">
        <v>131</v>
      </c>
      <c r="H54" s="8">
        <v>-39</v>
      </c>
      <c r="I54" s="7">
        <v>50</v>
      </c>
      <c r="J54" s="7">
        <v>170</v>
      </c>
      <c r="L54" s="9">
        <f>C54/I54</f>
        <v>1.1000000000000001</v>
      </c>
      <c r="M54" s="8">
        <f>J54*L54</f>
        <v>187.00000000000003</v>
      </c>
      <c r="N54" s="8">
        <f>D54-M54</f>
        <v>61.999999999999972</v>
      </c>
      <c r="O54" s="10">
        <f>N54/M54</f>
        <v>0.3315508021390372</v>
      </c>
      <c r="P54" s="27">
        <f>((C54-I54)/I54)</f>
        <v>0.1</v>
      </c>
      <c r="Q54" s="11">
        <v>4.5272727272727273</v>
      </c>
      <c r="R54" s="11">
        <v>3.4</v>
      </c>
    </row>
    <row r="55" spans="1:18" x14ac:dyDescent="0.15">
      <c r="A55">
        <v>39</v>
      </c>
      <c r="B55" s="1" t="s">
        <v>50</v>
      </c>
      <c r="C55" s="7">
        <v>90</v>
      </c>
      <c r="D55" s="7">
        <v>656</v>
      </c>
      <c r="E55" s="8"/>
      <c r="F55" s="7">
        <v>90</v>
      </c>
      <c r="G55" s="7">
        <v>655</v>
      </c>
      <c r="H55" s="8"/>
      <c r="I55" s="7"/>
      <c r="J55" s="7"/>
      <c r="L55" s="9"/>
      <c r="M55" s="8"/>
      <c r="N55" s="8"/>
      <c r="O55" s="10"/>
      <c r="P55" s="10"/>
      <c r="Q55" s="11"/>
      <c r="R55" s="11"/>
    </row>
    <row r="56" spans="1:18" x14ac:dyDescent="0.15">
      <c r="A56">
        <v>54</v>
      </c>
      <c r="D56" s="28">
        <f>AVERAGE(D3:D54)</f>
        <v>796.88461538461536</v>
      </c>
      <c r="G56" s="13">
        <f>AVERAGE(G3:G54)</f>
        <v>778.42307692307691</v>
      </c>
      <c r="K56" s="1" t="s">
        <v>73</v>
      </c>
      <c r="L56" s="14">
        <f>AVERAGE(L3:L54)</f>
        <v>0.81194093194123951</v>
      </c>
      <c r="M56" s="14">
        <f t="shared" ref="M56:R56" si="0">AVERAGE(M3:M54)</f>
        <v>917.47272594228946</v>
      </c>
      <c r="N56" s="14">
        <f t="shared" si="0"/>
        <v>-120.58811055767411</v>
      </c>
      <c r="O56" s="16">
        <f t="shared" si="0"/>
        <v>-6.9848479592912044E-2</v>
      </c>
      <c r="P56" s="16">
        <f t="shared" si="0"/>
        <v>-0.18805906805876035</v>
      </c>
      <c r="Q56" s="14">
        <f t="shared" si="0"/>
        <v>4.1990325685759098</v>
      </c>
      <c r="R56" s="14">
        <f t="shared" si="0"/>
        <v>4.6180281455443755</v>
      </c>
    </row>
    <row r="57" spans="1:18" x14ac:dyDescent="0.15">
      <c r="A57">
        <v>55</v>
      </c>
      <c r="B57" t="s">
        <v>65</v>
      </c>
      <c r="L57" t="s">
        <v>69</v>
      </c>
    </row>
    <row r="58" spans="1:18" x14ac:dyDescent="0.15">
      <c r="L58" t="s">
        <v>68</v>
      </c>
    </row>
    <row r="59" spans="1:18" x14ac:dyDescent="0.15">
      <c r="B59" t="s">
        <v>66</v>
      </c>
      <c r="C59" t="s">
        <v>67</v>
      </c>
      <c r="N59" s="17">
        <f>M56+N56</f>
        <v>796.88461538461536</v>
      </c>
    </row>
    <row r="60" spans="1:18" x14ac:dyDescent="0.15">
      <c r="P60" s="40"/>
      <c r="Q60" t="s">
        <v>79</v>
      </c>
    </row>
    <row r="61" spans="1:18" x14ac:dyDescent="0.15">
      <c r="N61" s="18">
        <f>N56/M56</f>
        <v>-0.13143509027347294</v>
      </c>
      <c r="P61" s="41"/>
      <c r="Q61" t="s">
        <v>80</v>
      </c>
    </row>
    <row r="62" spans="1:18" ht="21.75" customHeight="1" x14ac:dyDescent="0.15">
      <c r="B62" s="31" t="s">
        <v>76</v>
      </c>
      <c r="C62" s="31"/>
      <c r="D62" s="31"/>
      <c r="E62" s="31"/>
      <c r="F62" s="31"/>
      <c r="G62" s="31"/>
      <c r="H62" s="31"/>
      <c r="I62" s="31"/>
      <c r="J62" s="31"/>
    </row>
    <row r="63" spans="1:18" ht="48.75" customHeight="1" x14ac:dyDescent="0.15">
      <c r="B63" s="31" t="s">
        <v>77</v>
      </c>
      <c r="C63" s="31"/>
      <c r="D63" s="31"/>
      <c r="E63" s="31"/>
      <c r="F63" s="31"/>
      <c r="G63" s="31"/>
      <c r="H63" s="31"/>
      <c r="I63" s="31"/>
      <c r="J63" s="31"/>
    </row>
    <row r="64" spans="1:18" ht="69" customHeight="1" x14ac:dyDescent="0.15">
      <c r="B64" s="31" t="s">
        <v>78</v>
      </c>
      <c r="C64" s="31"/>
      <c r="D64" s="31"/>
      <c r="E64" s="31"/>
      <c r="F64" s="31"/>
      <c r="G64" s="31"/>
      <c r="H64" s="31"/>
      <c r="I64" s="31"/>
      <c r="J64" s="31"/>
    </row>
  </sheetData>
  <sortState xmlns:xlrd2="http://schemas.microsoft.com/office/spreadsheetml/2017/richdata2" ref="A3:R55">
    <sortCondition ref="P3:P55"/>
  </sortState>
  <mergeCells count="5">
    <mergeCell ref="C1:E1"/>
    <mergeCell ref="I1:J1"/>
    <mergeCell ref="B62:J62"/>
    <mergeCell ref="B63:J63"/>
    <mergeCell ref="B64:J64"/>
  </mergeCells>
  <phoneticPr fontId="2"/>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E796-E0FC-4D7A-A78B-AA86E95B48E0}">
  <dimension ref="A1:R68"/>
  <sheetViews>
    <sheetView topLeftCell="A31" workbookViewId="0">
      <selection activeCell="B69" sqref="B69"/>
    </sheetView>
  </sheetViews>
  <sheetFormatPr defaultRowHeight="13.5" x14ac:dyDescent="0.15"/>
  <cols>
    <col min="1" max="1" width="3.75" customWidth="1"/>
    <col min="2" max="2" width="16.625" customWidth="1"/>
    <col min="3" max="10" width="9" customWidth="1"/>
    <col min="11" max="11" width="6.25" customWidth="1"/>
    <col min="12" max="12" width="9.875" customWidth="1"/>
    <col min="13" max="13" width="13.5" customWidth="1"/>
    <col min="14" max="15" width="10.375" customWidth="1"/>
    <col min="16" max="16" width="10.375" style="18" customWidth="1"/>
    <col min="17" max="18" width="9" customWidth="1"/>
  </cols>
  <sheetData>
    <row r="1" spans="1:18" x14ac:dyDescent="0.15">
      <c r="B1" s="1"/>
      <c r="C1" s="19" t="s">
        <v>1</v>
      </c>
      <c r="D1" s="19"/>
      <c r="E1" s="19"/>
      <c r="F1" s="20" t="s">
        <v>2</v>
      </c>
      <c r="G1" s="21"/>
      <c r="H1" s="22"/>
      <c r="I1" s="19" t="s">
        <v>3</v>
      </c>
      <c r="J1" s="19"/>
      <c r="L1" s="1" t="s">
        <v>4</v>
      </c>
      <c r="M1" s="1"/>
      <c r="N1" s="1" t="s">
        <v>1</v>
      </c>
      <c r="O1" s="1"/>
      <c r="P1" s="23"/>
      <c r="Q1" s="2" t="s">
        <v>1</v>
      </c>
      <c r="R1" s="1" t="s">
        <v>3</v>
      </c>
    </row>
    <row r="2" spans="1:18" ht="40.5" x14ac:dyDescent="0.15">
      <c r="A2" t="s">
        <v>72</v>
      </c>
      <c r="B2" s="1" t="s">
        <v>0</v>
      </c>
      <c r="C2" s="1" t="s">
        <v>5</v>
      </c>
      <c r="D2" s="1" t="s">
        <v>6</v>
      </c>
      <c r="E2" s="3" t="s">
        <v>7</v>
      </c>
      <c r="F2" s="1" t="s">
        <v>5</v>
      </c>
      <c r="G2" s="1" t="s">
        <v>6</v>
      </c>
      <c r="H2" s="4" t="s">
        <v>7</v>
      </c>
      <c r="I2" s="1" t="s">
        <v>5</v>
      </c>
      <c r="J2" s="1" t="s">
        <v>6</v>
      </c>
      <c r="L2" s="1" t="s">
        <v>8</v>
      </c>
      <c r="M2" s="5" t="s">
        <v>9</v>
      </c>
      <c r="N2" s="6" t="s">
        <v>10</v>
      </c>
      <c r="O2" s="6" t="s">
        <v>11</v>
      </c>
      <c r="P2" s="24" t="s">
        <v>70</v>
      </c>
      <c r="Q2" s="5" t="s">
        <v>12</v>
      </c>
      <c r="R2" s="5" t="s">
        <v>12</v>
      </c>
    </row>
    <row r="3" spans="1:18" x14ac:dyDescent="0.15">
      <c r="A3">
        <v>10</v>
      </c>
      <c r="B3" s="1" t="s">
        <v>21</v>
      </c>
      <c r="C3" s="7">
        <v>117</v>
      </c>
      <c r="D3" s="7">
        <v>289</v>
      </c>
      <c r="E3" s="8">
        <v>-427</v>
      </c>
      <c r="F3" s="7">
        <v>126</v>
      </c>
      <c r="G3" s="7">
        <v>518</v>
      </c>
      <c r="H3" s="8">
        <v>-198</v>
      </c>
      <c r="I3" s="7">
        <v>159</v>
      </c>
      <c r="J3" s="7">
        <v>716</v>
      </c>
      <c r="L3" s="9">
        <f>C3/I3</f>
        <v>0.73584905660377353</v>
      </c>
      <c r="M3" s="8">
        <f>J3*L3</f>
        <v>526.86792452830184</v>
      </c>
      <c r="N3" s="8">
        <f>D3-M3</f>
        <v>-237.86792452830184</v>
      </c>
      <c r="O3" s="10">
        <f>N3/M3</f>
        <v>-0.45147543331900869</v>
      </c>
      <c r="P3" s="10">
        <f>((C3-I3)/I3)</f>
        <v>-0.26415094339622641</v>
      </c>
      <c r="Q3" s="11">
        <v>2.4700854700854702</v>
      </c>
      <c r="R3" s="11">
        <v>4.5031446540880502</v>
      </c>
    </row>
    <row r="4" spans="1:18" x14ac:dyDescent="0.15">
      <c r="A4">
        <v>43</v>
      </c>
      <c r="B4" s="1" t="s">
        <v>54</v>
      </c>
      <c r="C4" s="7">
        <v>126</v>
      </c>
      <c r="D4" s="7">
        <v>369</v>
      </c>
      <c r="E4" s="8">
        <v>-480</v>
      </c>
      <c r="F4" s="7">
        <v>126</v>
      </c>
      <c r="G4" s="7">
        <v>465</v>
      </c>
      <c r="H4" s="8">
        <v>-384</v>
      </c>
      <c r="I4" s="7">
        <v>173</v>
      </c>
      <c r="J4" s="7">
        <v>849</v>
      </c>
      <c r="L4" s="9">
        <f>C4/I4</f>
        <v>0.72832369942196529</v>
      </c>
      <c r="M4" s="8">
        <f>J4*L4</f>
        <v>618.34682080924858</v>
      </c>
      <c r="N4" s="8">
        <f>D4-M4</f>
        <v>-249.34682080924858</v>
      </c>
      <c r="O4" s="10">
        <f>N4/M4</f>
        <v>-0.40324751808850751</v>
      </c>
      <c r="P4" s="10">
        <f>((C4-I4)/I4)</f>
        <v>-0.27167630057803466</v>
      </c>
      <c r="Q4" s="11">
        <v>2.9285714285714284</v>
      </c>
      <c r="R4" s="11">
        <v>4.9075144508670521</v>
      </c>
    </row>
    <row r="5" spans="1:18" x14ac:dyDescent="0.15">
      <c r="A5">
        <v>16</v>
      </c>
      <c r="B5" s="1" t="s">
        <v>27</v>
      </c>
      <c r="C5" s="7">
        <v>134</v>
      </c>
      <c r="D5" s="7">
        <v>308</v>
      </c>
      <c r="E5" s="8">
        <v>-1145</v>
      </c>
      <c r="F5" s="7">
        <v>134</v>
      </c>
      <c r="G5" s="7">
        <v>241</v>
      </c>
      <c r="H5" s="8">
        <v>-1212</v>
      </c>
      <c r="I5" s="7">
        <v>390</v>
      </c>
      <c r="J5" s="7">
        <v>1453</v>
      </c>
      <c r="L5" s="9">
        <f>C5/I5</f>
        <v>0.34358974358974359</v>
      </c>
      <c r="M5" s="8">
        <f>J5*L5</f>
        <v>499.23589743589741</v>
      </c>
      <c r="N5" s="8">
        <f>D5-M5</f>
        <v>-191.23589743589741</v>
      </c>
      <c r="O5" s="10">
        <f>N5/M5</f>
        <v>-0.38305718482604184</v>
      </c>
      <c r="P5" s="25">
        <f>((C5-I5)/I5)</f>
        <v>-0.65641025641025641</v>
      </c>
      <c r="Q5" s="11">
        <v>2.2985074626865671</v>
      </c>
      <c r="R5" s="11">
        <v>3.7256410256410257</v>
      </c>
    </row>
    <row r="6" spans="1:18" x14ac:dyDescent="0.15">
      <c r="A6">
        <v>46</v>
      </c>
      <c r="B6" s="1" t="s">
        <v>74</v>
      </c>
      <c r="C6" s="7">
        <v>459</v>
      </c>
      <c r="D6" s="7">
        <v>1543</v>
      </c>
      <c r="E6" s="8">
        <v>-1362</v>
      </c>
      <c r="F6" s="7">
        <v>456</v>
      </c>
      <c r="G6" s="7">
        <v>1701</v>
      </c>
      <c r="H6" s="8">
        <v>-1204</v>
      </c>
      <c r="I6" s="7">
        <v>546</v>
      </c>
      <c r="J6" s="7">
        <v>2905</v>
      </c>
      <c r="L6" s="9">
        <f>C6/I6</f>
        <v>0.84065934065934067</v>
      </c>
      <c r="M6" s="8">
        <f>J6*L6</f>
        <v>2442.1153846153848</v>
      </c>
      <c r="N6" s="8">
        <f>D6-M6</f>
        <v>-899.11538461538476</v>
      </c>
      <c r="O6" s="10">
        <f>N6/M6</f>
        <v>-0.36817072210410273</v>
      </c>
      <c r="P6" s="10">
        <f>((C6-I6)/I6)</f>
        <v>-0.15934065934065933</v>
      </c>
      <c r="Q6" s="11">
        <v>3.3616557734204795</v>
      </c>
      <c r="R6" s="11">
        <v>5.3205128205128203</v>
      </c>
    </row>
    <row r="7" spans="1:18" x14ac:dyDescent="0.15">
      <c r="A7">
        <v>40</v>
      </c>
      <c r="B7" s="1" t="s">
        <v>51</v>
      </c>
      <c r="C7" s="7">
        <v>141</v>
      </c>
      <c r="D7" s="7">
        <v>392</v>
      </c>
      <c r="E7" s="8">
        <v>-426</v>
      </c>
      <c r="F7" s="7">
        <v>141</v>
      </c>
      <c r="G7" s="7">
        <v>450</v>
      </c>
      <c r="H7" s="8">
        <v>-368</v>
      </c>
      <c r="I7" s="7">
        <v>199</v>
      </c>
      <c r="J7" s="7">
        <v>818</v>
      </c>
      <c r="L7" s="9">
        <f>C7/I7</f>
        <v>0.70854271356783916</v>
      </c>
      <c r="M7" s="8">
        <f>J7*L7</f>
        <v>579.58793969849239</v>
      </c>
      <c r="N7" s="8">
        <f>D7-M7</f>
        <v>-187.58793969849239</v>
      </c>
      <c r="O7" s="10">
        <f>N7/M7</f>
        <v>-0.32365742426607008</v>
      </c>
      <c r="P7" s="10">
        <f>((C7-I7)/I7)</f>
        <v>-0.29145728643216079</v>
      </c>
      <c r="Q7" s="11">
        <v>2.7801418439716312</v>
      </c>
      <c r="R7" s="11">
        <v>4.1105527638190953</v>
      </c>
    </row>
    <row r="8" spans="1:18" x14ac:dyDescent="0.15">
      <c r="A8">
        <v>53</v>
      </c>
      <c r="B8" s="1" t="s">
        <v>64</v>
      </c>
      <c r="C8" s="7">
        <v>104</v>
      </c>
      <c r="D8" s="7">
        <v>405</v>
      </c>
      <c r="E8" s="8">
        <v>-488</v>
      </c>
      <c r="F8" s="7">
        <v>104</v>
      </c>
      <c r="G8" s="7">
        <v>462</v>
      </c>
      <c r="H8" s="8">
        <v>-431</v>
      </c>
      <c r="I8" s="7">
        <v>156</v>
      </c>
      <c r="J8" s="7">
        <v>893</v>
      </c>
      <c r="L8" s="9">
        <f>C8/I8</f>
        <v>0.66666666666666663</v>
      </c>
      <c r="M8" s="8">
        <f>J8*L8</f>
        <v>595.33333333333326</v>
      </c>
      <c r="N8" s="8">
        <f>D8-M8</f>
        <v>-190.33333333333326</v>
      </c>
      <c r="O8" s="10">
        <f>N8/M8</f>
        <v>-0.3197088465845464</v>
      </c>
      <c r="P8" s="10">
        <f>((C8-I8)/I8)</f>
        <v>-0.33333333333333331</v>
      </c>
      <c r="Q8" s="12">
        <v>3.8942307692307692</v>
      </c>
      <c r="R8" s="12">
        <v>5.7243589743589745</v>
      </c>
    </row>
    <row r="9" spans="1:18" x14ac:dyDescent="0.15">
      <c r="A9">
        <v>4</v>
      </c>
      <c r="B9" s="1" t="s">
        <v>15</v>
      </c>
      <c r="C9" s="7">
        <v>118</v>
      </c>
      <c r="D9" s="7">
        <v>336</v>
      </c>
      <c r="E9" s="8">
        <v>-471</v>
      </c>
      <c r="F9" s="7">
        <v>118</v>
      </c>
      <c r="G9" s="7">
        <v>450</v>
      </c>
      <c r="H9" s="8">
        <v>-357</v>
      </c>
      <c r="I9" s="7">
        <v>193</v>
      </c>
      <c r="J9" s="7">
        <v>807</v>
      </c>
      <c r="L9" s="9">
        <f>C9/I9</f>
        <v>0.6113989637305699</v>
      </c>
      <c r="M9" s="8">
        <f>J9*L9</f>
        <v>493.3989637305699</v>
      </c>
      <c r="N9" s="8">
        <f>D9-M9</f>
        <v>-157.3989637305699</v>
      </c>
      <c r="O9" s="10">
        <f>N9/M9</f>
        <v>-0.31900951420830437</v>
      </c>
      <c r="P9" s="25">
        <f>((C9-I9)/I9)</f>
        <v>-0.38860103626943004</v>
      </c>
      <c r="Q9" s="11">
        <v>2.847457627118644</v>
      </c>
      <c r="R9" s="11">
        <v>4.1813471502590671</v>
      </c>
    </row>
    <row r="10" spans="1:18" x14ac:dyDescent="0.15">
      <c r="A10">
        <v>36</v>
      </c>
      <c r="B10" s="29" t="s">
        <v>47</v>
      </c>
      <c r="C10" s="7">
        <v>85</v>
      </c>
      <c r="D10" s="7">
        <v>223</v>
      </c>
      <c r="E10" s="8">
        <v>-204</v>
      </c>
      <c r="F10" s="7">
        <v>85</v>
      </c>
      <c r="G10" s="7">
        <v>299</v>
      </c>
      <c r="H10" s="8">
        <v>-128</v>
      </c>
      <c r="I10" s="7">
        <v>112</v>
      </c>
      <c r="J10" s="7">
        <v>427</v>
      </c>
      <c r="L10" s="9">
        <f>C10/I10</f>
        <v>0.7589285714285714</v>
      </c>
      <c r="M10" s="8">
        <f>J10*L10</f>
        <v>324.0625</v>
      </c>
      <c r="N10" s="8">
        <f>D10-M10</f>
        <v>-101.0625</v>
      </c>
      <c r="O10" s="10">
        <f>N10/M10</f>
        <v>-0.31186113789778208</v>
      </c>
      <c r="P10" s="10">
        <f>((C10-I10)/I10)</f>
        <v>-0.24107142857142858</v>
      </c>
      <c r="Q10" s="11">
        <v>2.6235294117647059</v>
      </c>
      <c r="R10" s="11">
        <v>3.8125</v>
      </c>
    </row>
    <row r="11" spans="1:18" x14ac:dyDescent="0.15">
      <c r="A11">
        <v>18</v>
      </c>
      <c r="B11" s="1" t="s">
        <v>29</v>
      </c>
      <c r="C11" s="7">
        <v>180</v>
      </c>
      <c r="D11" s="7">
        <v>661</v>
      </c>
      <c r="E11" s="8">
        <v>-933</v>
      </c>
      <c r="F11" s="7">
        <v>180</v>
      </c>
      <c r="G11" s="7">
        <v>667</v>
      </c>
      <c r="H11" s="8">
        <v>-927</v>
      </c>
      <c r="I11" s="7">
        <v>309</v>
      </c>
      <c r="J11" s="7">
        <v>1594</v>
      </c>
      <c r="L11" s="9">
        <f>C11/I11</f>
        <v>0.58252427184466016</v>
      </c>
      <c r="M11" s="8">
        <f>J11*L11</f>
        <v>928.54368932038824</v>
      </c>
      <c r="N11" s="8">
        <f>D11-M11</f>
        <v>-267.54368932038824</v>
      </c>
      <c r="O11" s="10">
        <f>N11/M11</f>
        <v>-0.28813258051024665</v>
      </c>
      <c r="P11" s="25">
        <f>((C11-I11)/I11)</f>
        <v>-0.41747572815533979</v>
      </c>
      <c r="Q11" s="11">
        <v>3.6722222222222221</v>
      </c>
      <c r="R11" s="11">
        <v>5.1585760517799351</v>
      </c>
    </row>
    <row r="12" spans="1:18" x14ac:dyDescent="0.15">
      <c r="A12">
        <v>21</v>
      </c>
      <c r="B12" s="1" t="s">
        <v>32</v>
      </c>
      <c r="C12" s="7">
        <v>106</v>
      </c>
      <c r="D12" s="7">
        <v>644</v>
      </c>
      <c r="E12" s="8">
        <v>-717</v>
      </c>
      <c r="F12" s="7">
        <v>106</v>
      </c>
      <c r="G12" s="7">
        <v>522</v>
      </c>
      <c r="H12" s="8">
        <v>-839</v>
      </c>
      <c r="I12" s="7">
        <v>163</v>
      </c>
      <c r="J12" s="7">
        <v>1361</v>
      </c>
      <c r="L12" s="9">
        <f>C12/I12</f>
        <v>0.65030674846625769</v>
      </c>
      <c r="M12" s="8">
        <f>J12*L12</f>
        <v>885.0674846625767</v>
      </c>
      <c r="N12" s="8">
        <f>D12-M12</f>
        <v>-241.0674846625767</v>
      </c>
      <c r="O12" s="10">
        <f>N12/M12</f>
        <v>-0.2723718686315556</v>
      </c>
      <c r="P12" s="25">
        <f>((C12-I12)/I12)</f>
        <v>-0.34969325153374231</v>
      </c>
      <c r="Q12" s="11">
        <v>6.0754716981132075</v>
      </c>
      <c r="R12" s="11">
        <v>8.3496932515337416</v>
      </c>
    </row>
    <row r="13" spans="1:18" x14ac:dyDescent="0.15">
      <c r="A13">
        <v>12</v>
      </c>
      <c r="B13" s="1" t="s">
        <v>23</v>
      </c>
      <c r="C13" s="7">
        <v>284</v>
      </c>
      <c r="D13" s="7">
        <v>973</v>
      </c>
      <c r="E13" s="8">
        <v>-844</v>
      </c>
      <c r="F13" s="7">
        <v>283</v>
      </c>
      <c r="G13" s="7">
        <v>906</v>
      </c>
      <c r="H13" s="8">
        <v>-911</v>
      </c>
      <c r="I13" s="7">
        <v>415</v>
      </c>
      <c r="J13" s="7">
        <v>1817</v>
      </c>
      <c r="L13" s="9">
        <f>C13/I13</f>
        <v>0.68433734939759039</v>
      </c>
      <c r="M13" s="8">
        <f>J13*L13</f>
        <v>1243.4409638554218</v>
      </c>
      <c r="N13" s="8">
        <f>D13-M13</f>
        <v>-270.44096385542184</v>
      </c>
      <c r="O13" s="10">
        <f>N13/M13</f>
        <v>-0.21749401195283988</v>
      </c>
      <c r="P13" s="10">
        <f>((C13-I13)/I13)</f>
        <v>-0.31566265060240961</v>
      </c>
      <c r="Q13" s="11">
        <v>3.426056338028169</v>
      </c>
      <c r="R13" s="11">
        <v>4.3783132530120481</v>
      </c>
    </row>
    <row r="14" spans="1:18" x14ac:dyDescent="0.15">
      <c r="A14">
        <v>44</v>
      </c>
      <c r="B14" s="1" t="s">
        <v>55</v>
      </c>
      <c r="C14" s="7">
        <v>83</v>
      </c>
      <c r="D14" s="7">
        <v>300</v>
      </c>
      <c r="E14" s="8">
        <v>-223</v>
      </c>
      <c r="F14" s="7">
        <v>83</v>
      </c>
      <c r="G14" s="7">
        <v>362</v>
      </c>
      <c r="H14" s="8">
        <v>-161</v>
      </c>
      <c r="I14" s="7">
        <v>115</v>
      </c>
      <c r="J14" s="7">
        <v>523</v>
      </c>
      <c r="L14" s="9">
        <f>C14/I14</f>
        <v>0.72173913043478266</v>
      </c>
      <c r="M14" s="8">
        <f>J14*L14</f>
        <v>377.46956521739133</v>
      </c>
      <c r="N14" s="8">
        <f>D14-M14</f>
        <v>-77.469565217391334</v>
      </c>
      <c r="O14" s="10">
        <f>N14/M14</f>
        <v>-0.20523393766269674</v>
      </c>
      <c r="P14" s="10">
        <f>((C14-I14)/I14)</f>
        <v>-0.27826086956521739</v>
      </c>
      <c r="Q14" s="11">
        <v>3.6144578313253013</v>
      </c>
      <c r="R14" s="11">
        <v>4.5478260869565217</v>
      </c>
    </row>
    <row r="15" spans="1:18" x14ac:dyDescent="0.15">
      <c r="A15">
        <v>9</v>
      </c>
      <c r="B15" s="3" t="s">
        <v>20</v>
      </c>
      <c r="C15" s="7">
        <v>222</v>
      </c>
      <c r="D15" s="7">
        <v>1092</v>
      </c>
      <c r="E15" s="8">
        <v>-614</v>
      </c>
      <c r="F15" s="7">
        <v>222</v>
      </c>
      <c r="G15" s="7">
        <v>1190</v>
      </c>
      <c r="H15" s="8">
        <v>-516</v>
      </c>
      <c r="I15" s="7">
        <v>276</v>
      </c>
      <c r="J15" s="7">
        <v>1706</v>
      </c>
      <c r="L15" s="9">
        <f>C15/I15</f>
        <v>0.80434782608695654</v>
      </c>
      <c r="M15" s="8">
        <f>J15*L15</f>
        <v>1372.2173913043478</v>
      </c>
      <c r="N15" s="8">
        <f>D15-M15</f>
        <v>-280.21739130434776</v>
      </c>
      <c r="O15" s="10">
        <f>N15/M15</f>
        <v>-0.20420772472355117</v>
      </c>
      <c r="P15" s="10">
        <f>((C15-I15)/I15)</f>
        <v>-0.19565217391304349</v>
      </c>
      <c r="Q15" s="11">
        <v>4.9189189189189193</v>
      </c>
      <c r="R15" s="11">
        <v>6.1811594202898554</v>
      </c>
    </row>
    <row r="16" spans="1:18" x14ac:dyDescent="0.15">
      <c r="A16">
        <v>15</v>
      </c>
      <c r="B16" s="1" t="s">
        <v>26</v>
      </c>
      <c r="C16" s="7">
        <v>884</v>
      </c>
      <c r="D16" s="7">
        <v>3111</v>
      </c>
      <c r="E16" s="8">
        <v>-963</v>
      </c>
      <c r="F16" s="7">
        <v>884</v>
      </c>
      <c r="G16" s="7">
        <v>2961</v>
      </c>
      <c r="H16" s="8">
        <v>-1113</v>
      </c>
      <c r="I16" s="7">
        <v>925</v>
      </c>
      <c r="J16" s="7">
        <v>4074</v>
      </c>
      <c r="L16" s="9">
        <f>C16/I16</f>
        <v>0.95567567567567568</v>
      </c>
      <c r="M16" s="8">
        <f>J16*L16</f>
        <v>3893.4227027027027</v>
      </c>
      <c r="N16" s="8">
        <f>D16-M16</f>
        <v>-782.42270270270274</v>
      </c>
      <c r="O16" s="10">
        <f>N16/M16</f>
        <v>-0.20096012235187494</v>
      </c>
      <c r="P16" s="10">
        <f>((C16-I16)/I16)</f>
        <v>-4.4324324324324323E-2</v>
      </c>
      <c r="Q16" s="11">
        <v>3.5192307692307692</v>
      </c>
      <c r="R16" s="11">
        <v>4.4043243243243246</v>
      </c>
    </row>
    <row r="17" spans="1:18" x14ac:dyDescent="0.15">
      <c r="A17">
        <v>24</v>
      </c>
      <c r="B17" s="1" t="s">
        <v>35</v>
      </c>
      <c r="C17" s="7">
        <v>225</v>
      </c>
      <c r="D17" s="7">
        <v>847</v>
      </c>
      <c r="E17" s="8">
        <v>-551</v>
      </c>
      <c r="F17" s="7">
        <v>225</v>
      </c>
      <c r="G17" s="7">
        <v>874</v>
      </c>
      <c r="H17" s="8">
        <v>-524</v>
      </c>
      <c r="I17" s="7">
        <v>307</v>
      </c>
      <c r="J17" s="7">
        <v>1398</v>
      </c>
      <c r="L17" s="9">
        <f>C17/I17</f>
        <v>0.73289902280130292</v>
      </c>
      <c r="M17" s="8">
        <f>J17*L17</f>
        <v>1024.5928338762214</v>
      </c>
      <c r="N17" s="8">
        <f>D17-M17</f>
        <v>-177.59283387622145</v>
      </c>
      <c r="O17" s="10">
        <f>N17/M17</f>
        <v>-0.17333015418852324</v>
      </c>
      <c r="P17" s="10">
        <f>((C17-I17)/I17)</f>
        <v>-0.26710097719869708</v>
      </c>
      <c r="Q17" s="11">
        <v>3.7644444444444445</v>
      </c>
      <c r="R17" s="11">
        <v>4.5537459283387625</v>
      </c>
    </row>
    <row r="18" spans="1:18" x14ac:dyDescent="0.15">
      <c r="A18">
        <v>32</v>
      </c>
      <c r="B18" s="1" t="s">
        <v>43</v>
      </c>
      <c r="C18" s="7">
        <v>723</v>
      </c>
      <c r="D18" s="7">
        <v>2850</v>
      </c>
      <c r="E18" s="8">
        <v>-1285</v>
      </c>
      <c r="F18" s="7">
        <v>748</v>
      </c>
      <c r="G18" s="7">
        <v>2673</v>
      </c>
      <c r="H18" s="8">
        <v>-1462</v>
      </c>
      <c r="I18" s="7">
        <v>879</v>
      </c>
      <c r="J18" s="7">
        <v>4135</v>
      </c>
      <c r="L18" s="9">
        <f>C18/I18</f>
        <v>0.8225255972696246</v>
      </c>
      <c r="M18" s="8">
        <f>J18*L18</f>
        <v>3401.1433447098975</v>
      </c>
      <c r="N18" s="8">
        <f>D18-M18</f>
        <v>-551.14334470989752</v>
      </c>
      <c r="O18" s="10">
        <f>N18/M18</f>
        <v>-0.16204649109163249</v>
      </c>
      <c r="P18" s="10">
        <f>((C18-I18)/I18)</f>
        <v>-0.17747440273037543</v>
      </c>
      <c r="Q18" s="11">
        <v>3.9419087136929463</v>
      </c>
      <c r="R18" s="11">
        <v>4.7042093287827074</v>
      </c>
    </row>
    <row r="19" spans="1:18" x14ac:dyDescent="0.15">
      <c r="A19">
        <v>23</v>
      </c>
      <c r="B19" s="1" t="s">
        <v>34</v>
      </c>
      <c r="C19" s="7">
        <v>208</v>
      </c>
      <c r="D19" s="7">
        <v>1485</v>
      </c>
      <c r="E19" s="8">
        <v>-368</v>
      </c>
      <c r="F19" s="7">
        <v>236</v>
      </c>
      <c r="G19" s="7">
        <v>1629</v>
      </c>
      <c r="H19" s="8">
        <v>-224</v>
      </c>
      <c r="I19" s="7">
        <v>218</v>
      </c>
      <c r="J19" s="7">
        <v>1853</v>
      </c>
      <c r="L19" s="9">
        <f>C19/I19</f>
        <v>0.95412844036697253</v>
      </c>
      <c r="M19" s="8">
        <f>J19*L19</f>
        <v>1768</v>
      </c>
      <c r="N19" s="8">
        <f>D19-M19</f>
        <v>-283</v>
      </c>
      <c r="O19" s="10">
        <f>N19/M19</f>
        <v>-0.16006787330316741</v>
      </c>
      <c r="P19" s="10">
        <f>((C19-I19)/I19)</f>
        <v>-4.5871559633027525E-2</v>
      </c>
      <c r="Q19" s="11">
        <v>7.1394230769230766</v>
      </c>
      <c r="R19" s="11">
        <v>8.5</v>
      </c>
    </row>
    <row r="20" spans="1:18" x14ac:dyDescent="0.15">
      <c r="A20">
        <v>38</v>
      </c>
      <c r="B20" s="1" t="s">
        <v>49</v>
      </c>
      <c r="C20" s="7">
        <v>370</v>
      </c>
      <c r="D20" s="7">
        <v>1064</v>
      </c>
      <c r="E20" s="8">
        <v>-296</v>
      </c>
      <c r="F20" s="7">
        <v>370</v>
      </c>
      <c r="G20" s="7">
        <v>1092</v>
      </c>
      <c r="H20" s="8">
        <v>-268</v>
      </c>
      <c r="I20" s="7">
        <v>400</v>
      </c>
      <c r="J20" s="7">
        <v>1360</v>
      </c>
      <c r="L20" s="9">
        <f>C20/I20</f>
        <v>0.92500000000000004</v>
      </c>
      <c r="M20" s="8">
        <f>J20*L20</f>
        <v>1258</v>
      </c>
      <c r="N20" s="8">
        <f>D20-M20</f>
        <v>-194</v>
      </c>
      <c r="O20" s="10">
        <f>N20/M20</f>
        <v>-0.15421303656597773</v>
      </c>
      <c r="P20" s="10">
        <f>((C20-I20)/I20)</f>
        <v>-7.4999999999999997E-2</v>
      </c>
      <c r="Q20" s="11">
        <v>2.8756756756756756</v>
      </c>
      <c r="R20" s="11">
        <v>3.4</v>
      </c>
    </row>
    <row r="21" spans="1:18" x14ac:dyDescent="0.15">
      <c r="A21">
        <v>13</v>
      </c>
      <c r="B21" s="1" t="s">
        <v>24</v>
      </c>
      <c r="C21" s="7">
        <v>297</v>
      </c>
      <c r="D21" s="7">
        <v>796</v>
      </c>
      <c r="E21" s="8">
        <v>-323</v>
      </c>
      <c r="F21" s="7">
        <v>315</v>
      </c>
      <c r="G21" s="7">
        <v>930</v>
      </c>
      <c r="H21" s="8">
        <v>-189</v>
      </c>
      <c r="I21" s="7">
        <v>356</v>
      </c>
      <c r="J21" s="7">
        <v>1119</v>
      </c>
      <c r="L21" s="9">
        <f>C21/I21</f>
        <v>0.8342696629213483</v>
      </c>
      <c r="M21" s="8">
        <f>J21*L21</f>
        <v>933.54775280898878</v>
      </c>
      <c r="N21" s="8">
        <f>D21-M21</f>
        <v>-137.54775280898878</v>
      </c>
      <c r="O21" s="10">
        <f>N21/M21</f>
        <v>-0.1473387434066612</v>
      </c>
      <c r="P21" s="10">
        <f>((C21-I21)/I21)</f>
        <v>-0.16573033707865167</v>
      </c>
      <c r="Q21" s="11">
        <v>2.6801346801346799</v>
      </c>
      <c r="R21" s="11">
        <v>3.143258426966292</v>
      </c>
    </row>
    <row r="22" spans="1:18" x14ac:dyDescent="0.15">
      <c r="A22">
        <v>52</v>
      </c>
      <c r="B22" s="1" t="s">
        <v>63</v>
      </c>
      <c r="C22" s="7">
        <v>195</v>
      </c>
      <c r="D22" s="7">
        <v>718</v>
      </c>
      <c r="E22" s="8">
        <v>-307</v>
      </c>
      <c r="F22" s="7">
        <v>195</v>
      </c>
      <c r="G22" s="7">
        <v>701</v>
      </c>
      <c r="H22" s="8">
        <v>-324</v>
      </c>
      <c r="I22" s="7">
        <v>238</v>
      </c>
      <c r="J22" s="7">
        <v>1025</v>
      </c>
      <c r="L22" s="9">
        <f>C22/I22</f>
        <v>0.81932773109243695</v>
      </c>
      <c r="M22" s="8">
        <f>J22*L22</f>
        <v>839.81092436974791</v>
      </c>
      <c r="N22" s="8">
        <f>D22-M22</f>
        <v>-121.81092436974791</v>
      </c>
      <c r="O22" s="10">
        <f>N22/M22</f>
        <v>-0.14504565353345841</v>
      </c>
      <c r="P22" s="10">
        <f>((C22-I22)/I22)</f>
        <v>-0.18067226890756302</v>
      </c>
      <c r="Q22" s="11">
        <v>3.6820512820512818</v>
      </c>
      <c r="R22" s="11">
        <v>4.3067226890756301</v>
      </c>
    </row>
    <row r="23" spans="1:18" x14ac:dyDescent="0.15">
      <c r="A23">
        <v>6</v>
      </c>
      <c r="B23" s="1" t="s">
        <v>17</v>
      </c>
      <c r="C23" s="7">
        <v>281</v>
      </c>
      <c r="D23" s="7">
        <v>855</v>
      </c>
      <c r="E23" s="8">
        <v>-208</v>
      </c>
      <c r="F23" s="7">
        <v>281</v>
      </c>
      <c r="G23" s="7">
        <v>947</v>
      </c>
      <c r="H23" s="8">
        <v>-116</v>
      </c>
      <c r="I23" s="7">
        <v>300</v>
      </c>
      <c r="J23" s="7">
        <v>1063</v>
      </c>
      <c r="L23" s="9">
        <f>C23/I23</f>
        <v>0.93666666666666665</v>
      </c>
      <c r="M23" s="8">
        <f>J23*L23</f>
        <v>995.67666666666662</v>
      </c>
      <c r="N23" s="8">
        <f>D23-M23</f>
        <v>-140.67666666666662</v>
      </c>
      <c r="O23" s="10">
        <f>N23/M23</f>
        <v>-0.14128749962337167</v>
      </c>
      <c r="P23" s="10">
        <f>((C23-I23)/I23)</f>
        <v>-6.3333333333333339E-2</v>
      </c>
      <c r="Q23" s="11">
        <v>3.0427046263345194</v>
      </c>
      <c r="R23" s="11">
        <v>3.5433333333333334</v>
      </c>
    </row>
    <row r="24" spans="1:18" x14ac:dyDescent="0.15">
      <c r="A24">
        <v>35</v>
      </c>
      <c r="B24" s="1" t="s">
        <v>46</v>
      </c>
      <c r="C24" s="7">
        <v>135</v>
      </c>
      <c r="D24" s="7">
        <v>566</v>
      </c>
      <c r="E24" s="8">
        <v>-215</v>
      </c>
      <c r="F24" s="7">
        <v>135</v>
      </c>
      <c r="G24" s="7">
        <v>567</v>
      </c>
      <c r="H24" s="8">
        <v>-214</v>
      </c>
      <c r="I24" s="7">
        <v>162</v>
      </c>
      <c r="J24" s="7">
        <v>781</v>
      </c>
      <c r="L24" s="9">
        <f>C24/I24</f>
        <v>0.83333333333333337</v>
      </c>
      <c r="M24" s="8">
        <f>J24*L24</f>
        <v>650.83333333333337</v>
      </c>
      <c r="N24" s="8">
        <f>D24-M24</f>
        <v>-84.833333333333371</v>
      </c>
      <c r="O24" s="10">
        <f>N24/M24</f>
        <v>-0.13034571062740083</v>
      </c>
      <c r="P24" s="10">
        <f>((C24-I24)/I24)</f>
        <v>-0.16666666666666666</v>
      </c>
      <c r="Q24" s="11">
        <v>4.1925925925925922</v>
      </c>
      <c r="R24" s="11">
        <v>4.8209876543209873</v>
      </c>
    </row>
    <row r="25" spans="1:18" x14ac:dyDescent="0.15">
      <c r="A25">
        <v>42</v>
      </c>
      <c r="B25" s="1" t="s">
        <v>53</v>
      </c>
      <c r="C25" s="7">
        <v>118</v>
      </c>
      <c r="D25" s="7">
        <v>439</v>
      </c>
      <c r="E25" s="8">
        <v>-200</v>
      </c>
      <c r="F25" s="7">
        <v>118</v>
      </c>
      <c r="G25" s="7">
        <v>408</v>
      </c>
      <c r="H25" s="8">
        <v>-231</v>
      </c>
      <c r="I25" s="7">
        <v>150</v>
      </c>
      <c r="J25" s="7">
        <v>639</v>
      </c>
      <c r="L25" s="9">
        <f>C25/I25</f>
        <v>0.78666666666666663</v>
      </c>
      <c r="M25" s="8">
        <f>J25*L25</f>
        <v>502.67999999999995</v>
      </c>
      <c r="N25" s="8">
        <f>D25-M25</f>
        <v>-63.67999999999995</v>
      </c>
      <c r="O25" s="10">
        <f>N25/M25</f>
        <v>-0.12668098989416718</v>
      </c>
      <c r="P25" s="10">
        <f>((C25-I25)/I25)</f>
        <v>-0.21333333333333335</v>
      </c>
      <c r="Q25" s="11">
        <v>3.7203389830508473</v>
      </c>
      <c r="R25" s="11">
        <v>4.26</v>
      </c>
    </row>
    <row r="26" spans="1:18" x14ac:dyDescent="0.15">
      <c r="A26">
        <v>49</v>
      </c>
      <c r="B26" s="1" t="s">
        <v>60</v>
      </c>
      <c r="C26" s="7">
        <v>177</v>
      </c>
      <c r="D26" s="7">
        <v>450</v>
      </c>
      <c r="E26" s="8">
        <v>-283</v>
      </c>
      <c r="F26" s="7">
        <v>187</v>
      </c>
      <c r="G26" s="7">
        <v>501</v>
      </c>
      <c r="H26" s="8">
        <v>-232</v>
      </c>
      <c r="I26" s="7">
        <v>253</v>
      </c>
      <c r="J26" s="7">
        <v>733</v>
      </c>
      <c r="L26" s="9">
        <f>C26/I26</f>
        <v>0.69960474308300391</v>
      </c>
      <c r="M26" s="8">
        <f>J26*L26</f>
        <v>512.81027667984188</v>
      </c>
      <c r="N26" s="8">
        <f>D26-M26</f>
        <v>-62.810276679841877</v>
      </c>
      <c r="O26" s="10">
        <f>N26/M26</f>
        <v>-0.12248248433417343</v>
      </c>
      <c r="P26" s="10">
        <f>((C26-I26)/I26)</f>
        <v>-0.30039525691699603</v>
      </c>
      <c r="Q26" s="11">
        <v>2.5423728813559321</v>
      </c>
      <c r="R26" s="11">
        <v>2.8972332015810278</v>
      </c>
    </row>
    <row r="27" spans="1:18" x14ac:dyDescent="0.15">
      <c r="A27">
        <v>50</v>
      </c>
      <c r="B27" s="1" t="s">
        <v>61</v>
      </c>
      <c r="C27" s="7">
        <v>105</v>
      </c>
      <c r="D27" s="7">
        <v>726</v>
      </c>
      <c r="E27" s="8">
        <v>-774</v>
      </c>
      <c r="F27" s="7">
        <v>105</v>
      </c>
      <c r="G27" s="7">
        <v>500</v>
      </c>
      <c r="H27" s="8">
        <v>-1000</v>
      </c>
      <c r="I27" s="7">
        <v>191</v>
      </c>
      <c r="J27" s="7">
        <v>1500</v>
      </c>
      <c r="L27" s="9">
        <f>C27/I27</f>
        <v>0.54973821989528793</v>
      </c>
      <c r="M27" s="8">
        <f>J27*L27</f>
        <v>824.6073298429319</v>
      </c>
      <c r="N27" s="8">
        <f>D27-M27</f>
        <v>-98.607329842931904</v>
      </c>
      <c r="O27" s="10">
        <f>N27/M27</f>
        <v>-0.11958095238095234</v>
      </c>
      <c r="P27" s="25">
        <f>((C27-I27)/I27)</f>
        <v>-0.45026178010471202</v>
      </c>
      <c r="Q27" s="11">
        <v>6.9142857142857146</v>
      </c>
      <c r="R27" s="11">
        <v>7.8534031413612562</v>
      </c>
    </row>
    <row r="28" spans="1:18" x14ac:dyDescent="0.15">
      <c r="A28">
        <v>2</v>
      </c>
      <c r="B28" s="1" t="s">
        <v>13</v>
      </c>
      <c r="C28" s="7">
        <v>918</v>
      </c>
      <c r="D28" s="7">
        <v>3513</v>
      </c>
      <c r="E28" s="8">
        <v>-387</v>
      </c>
      <c r="F28" s="7">
        <v>915</v>
      </c>
      <c r="G28" s="7">
        <v>3496</v>
      </c>
      <c r="H28" s="8">
        <v>-404</v>
      </c>
      <c r="I28" s="7">
        <v>907</v>
      </c>
      <c r="J28" s="7">
        <v>3900</v>
      </c>
      <c r="L28" s="9">
        <f>C28/I28</f>
        <v>1.0121278941565601</v>
      </c>
      <c r="M28" s="8">
        <f>J28*L28</f>
        <v>3947.2987872105846</v>
      </c>
      <c r="N28" s="8">
        <f>D28-M28</f>
        <v>-434.29878721058458</v>
      </c>
      <c r="O28" s="10">
        <f>N28/M28</f>
        <v>-0.11002430031841802</v>
      </c>
      <c r="P28" s="27">
        <f>((C28-I28)/I28)</f>
        <v>1.2127894156560088E-2</v>
      </c>
      <c r="Q28" s="11">
        <v>3.8267973856209152</v>
      </c>
      <c r="R28" s="11">
        <v>4.2998897464167589</v>
      </c>
    </row>
    <row r="29" spans="1:18" x14ac:dyDescent="0.15">
      <c r="A29">
        <v>25</v>
      </c>
      <c r="B29" s="1" t="s">
        <v>36</v>
      </c>
      <c r="C29" s="7">
        <v>707</v>
      </c>
      <c r="D29" s="7">
        <v>2685</v>
      </c>
      <c r="E29" s="8">
        <v>-531</v>
      </c>
      <c r="F29" s="7">
        <v>707</v>
      </c>
      <c r="G29" s="7">
        <v>2410</v>
      </c>
      <c r="H29" s="8">
        <v>-806</v>
      </c>
      <c r="I29" s="7">
        <v>758</v>
      </c>
      <c r="J29" s="7">
        <v>3216</v>
      </c>
      <c r="L29" s="9">
        <f>C29/I29</f>
        <v>0.93271767810026385</v>
      </c>
      <c r="M29" s="8">
        <f>J29*L29</f>
        <v>2999.6200527704486</v>
      </c>
      <c r="N29" s="8">
        <f>D29-M29</f>
        <v>-314.62005277044864</v>
      </c>
      <c r="O29" s="10">
        <f>N29/M29</f>
        <v>-0.10488663471890902</v>
      </c>
      <c r="P29" s="10">
        <f>((C29-I29)/I29)</f>
        <v>-6.7282321899736153E-2</v>
      </c>
      <c r="Q29" s="11">
        <v>3.7977369165487977</v>
      </c>
      <c r="R29" s="11">
        <v>4.2427440633245386</v>
      </c>
    </row>
    <row r="30" spans="1:18" x14ac:dyDescent="0.15">
      <c r="A30">
        <v>26</v>
      </c>
      <c r="B30" s="1" t="s">
        <v>37</v>
      </c>
      <c r="C30" s="7">
        <v>81</v>
      </c>
      <c r="D30" s="7">
        <v>358</v>
      </c>
      <c r="E30" s="8">
        <v>-41</v>
      </c>
      <c r="F30" s="7">
        <v>81</v>
      </c>
      <c r="G30" s="7">
        <v>319</v>
      </c>
      <c r="H30" s="8">
        <v>-80</v>
      </c>
      <c r="I30" s="7">
        <v>81</v>
      </c>
      <c r="J30" s="7">
        <v>399</v>
      </c>
      <c r="L30" s="9">
        <f>C30/I30</f>
        <v>1</v>
      </c>
      <c r="M30" s="8">
        <f>J30*L30</f>
        <v>399</v>
      </c>
      <c r="N30" s="8">
        <f>D30-M30</f>
        <v>-41</v>
      </c>
      <c r="O30" s="10">
        <f>N30/M30</f>
        <v>-0.10275689223057644</v>
      </c>
      <c r="P30" s="27">
        <f>((C30-I30)/I30)</f>
        <v>0</v>
      </c>
      <c r="Q30" s="11">
        <v>4.4197530864197532</v>
      </c>
      <c r="R30" s="11">
        <v>4.9259259259259256</v>
      </c>
    </row>
    <row r="31" spans="1:18" x14ac:dyDescent="0.15">
      <c r="A31">
        <v>31</v>
      </c>
      <c r="B31" s="1" t="s">
        <v>42</v>
      </c>
      <c r="C31" s="7">
        <v>196</v>
      </c>
      <c r="D31" s="7">
        <v>597</v>
      </c>
      <c r="E31" s="8">
        <v>-130</v>
      </c>
      <c r="F31" s="7">
        <v>195</v>
      </c>
      <c r="G31" s="7">
        <v>557</v>
      </c>
      <c r="H31" s="8">
        <v>-170</v>
      </c>
      <c r="I31" s="7">
        <v>215</v>
      </c>
      <c r="J31" s="7">
        <v>727</v>
      </c>
      <c r="L31" s="9">
        <f>C31/I31</f>
        <v>0.91162790697674423</v>
      </c>
      <c r="M31" s="8">
        <f>J31*L31</f>
        <v>662.7534883720931</v>
      </c>
      <c r="N31" s="8">
        <f>D31-M31</f>
        <v>-65.753488372093102</v>
      </c>
      <c r="O31" s="10">
        <f>N31/M31</f>
        <v>-9.9212587373326333E-2</v>
      </c>
      <c r="P31" s="10">
        <f>((C31-I31)/I31)</f>
        <v>-8.8372093023255813E-2</v>
      </c>
      <c r="Q31" s="11">
        <v>3.045918367346939</v>
      </c>
      <c r="R31" s="11">
        <v>3.3813953488372093</v>
      </c>
    </row>
    <row r="32" spans="1:18" x14ac:dyDescent="0.15">
      <c r="A32">
        <v>17</v>
      </c>
      <c r="B32" s="1" t="s">
        <v>28</v>
      </c>
      <c r="C32" s="7">
        <v>110</v>
      </c>
      <c r="D32" s="7">
        <v>551</v>
      </c>
      <c r="E32" s="8">
        <v>-58</v>
      </c>
      <c r="F32" s="7">
        <v>110</v>
      </c>
      <c r="G32" s="7">
        <v>667</v>
      </c>
      <c r="H32" s="8">
        <v>58</v>
      </c>
      <c r="I32" s="7">
        <v>110</v>
      </c>
      <c r="J32" s="7">
        <v>609</v>
      </c>
      <c r="L32" s="9">
        <f>C32/I32</f>
        <v>1</v>
      </c>
      <c r="M32" s="8">
        <f>J32*L32</f>
        <v>609</v>
      </c>
      <c r="N32" s="8">
        <f>D32-M32</f>
        <v>-58</v>
      </c>
      <c r="O32" s="10">
        <f>N32/M32</f>
        <v>-9.5238095238095233E-2</v>
      </c>
      <c r="P32" s="27">
        <f>((C32-I32)/I32)</f>
        <v>0</v>
      </c>
      <c r="Q32" s="11">
        <v>5.0090909090909088</v>
      </c>
      <c r="R32" s="11">
        <v>5.5363636363636362</v>
      </c>
    </row>
    <row r="33" spans="1:18" x14ac:dyDescent="0.15">
      <c r="A33">
        <v>47</v>
      </c>
      <c r="B33" s="1" t="s">
        <v>58</v>
      </c>
      <c r="C33" s="7">
        <v>92</v>
      </c>
      <c r="D33" s="7">
        <v>386</v>
      </c>
      <c r="E33" s="8">
        <v>-543</v>
      </c>
      <c r="F33" s="7">
        <v>92</v>
      </c>
      <c r="G33" s="7">
        <v>485</v>
      </c>
      <c r="H33" s="8">
        <v>-444</v>
      </c>
      <c r="I33" s="7">
        <v>204</v>
      </c>
      <c r="J33" s="7">
        <v>929</v>
      </c>
      <c r="L33" s="9">
        <f>C33/I33</f>
        <v>0.45098039215686275</v>
      </c>
      <c r="M33" s="8">
        <f>J33*L33</f>
        <v>418.96078431372547</v>
      </c>
      <c r="N33" s="8">
        <f>D33-M33</f>
        <v>-32.960784313725469</v>
      </c>
      <c r="O33" s="10">
        <f>N33/M33</f>
        <v>-7.8672719614358538E-2</v>
      </c>
      <c r="P33" s="25">
        <f>((C33-I33)/I33)</f>
        <v>-0.5490196078431373</v>
      </c>
      <c r="Q33" s="11">
        <v>4.1956521739130439</v>
      </c>
      <c r="R33" s="11">
        <v>4.5539215686274508</v>
      </c>
    </row>
    <row r="34" spans="1:18" x14ac:dyDescent="0.15">
      <c r="A34">
        <v>41</v>
      </c>
      <c r="B34" s="1" t="s">
        <v>52</v>
      </c>
      <c r="C34" s="7">
        <v>83</v>
      </c>
      <c r="D34" s="7">
        <v>460</v>
      </c>
      <c r="E34" s="8">
        <v>-37</v>
      </c>
      <c r="F34" s="7">
        <v>83</v>
      </c>
      <c r="G34" s="7">
        <v>506</v>
      </c>
      <c r="H34" s="8">
        <v>9</v>
      </c>
      <c r="I34" s="7">
        <v>83</v>
      </c>
      <c r="J34" s="7">
        <v>497</v>
      </c>
      <c r="L34" s="9">
        <f>C34/I34</f>
        <v>1</v>
      </c>
      <c r="M34" s="8">
        <f>J34*L34</f>
        <v>497</v>
      </c>
      <c r="N34" s="8">
        <f>D34-M34</f>
        <v>-37</v>
      </c>
      <c r="O34" s="10">
        <f>N34/M34</f>
        <v>-7.4446680080482899E-2</v>
      </c>
      <c r="P34" s="27">
        <f>((C34-I34)/I34)</f>
        <v>0</v>
      </c>
      <c r="Q34" s="11">
        <v>5.5421686746987948</v>
      </c>
      <c r="R34" s="11">
        <v>5.9879518072289155</v>
      </c>
    </row>
    <row r="35" spans="1:18" x14ac:dyDescent="0.15">
      <c r="A35">
        <v>48</v>
      </c>
      <c r="B35" s="1" t="s">
        <v>59</v>
      </c>
      <c r="C35" s="7">
        <v>143</v>
      </c>
      <c r="D35" s="7">
        <v>488</v>
      </c>
      <c r="E35" s="8">
        <v>-45</v>
      </c>
      <c r="F35" s="7">
        <v>143</v>
      </c>
      <c r="G35" s="7">
        <v>372</v>
      </c>
      <c r="H35" s="8">
        <v>-161</v>
      </c>
      <c r="I35" s="7">
        <v>145</v>
      </c>
      <c r="J35" s="7">
        <v>533</v>
      </c>
      <c r="L35" s="9">
        <f>C35/I35</f>
        <v>0.98620689655172411</v>
      </c>
      <c r="M35" s="8">
        <f>J35*L35</f>
        <v>525.648275862069</v>
      </c>
      <c r="N35" s="8">
        <f>D35-M35</f>
        <v>-37.648275862068999</v>
      </c>
      <c r="O35" s="10">
        <f>N35/M35</f>
        <v>-7.1622561303612026E-2</v>
      </c>
      <c r="P35" s="10">
        <f>((C35-I35)/I35)</f>
        <v>-1.3793103448275862E-2</v>
      </c>
      <c r="Q35" s="11">
        <v>3.4125874125874125</v>
      </c>
      <c r="R35" s="11">
        <v>3.6758620689655173</v>
      </c>
    </row>
    <row r="36" spans="1:18" x14ac:dyDescent="0.15">
      <c r="A36">
        <v>14</v>
      </c>
      <c r="B36" s="29" t="s">
        <v>25</v>
      </c>
      <c r="C36" s="7">
        <v>157</v>
      </c>
      <c r="D36" s="7">
        <v>766</v>
      </c>
      <c r="E36" s="8">
        <v>-56</v>
      </c>
      <c r="F36" s="7">
        <v>157</v>
      </c>
      <c r="G36" s="7">
        <v>646</v>
      </c>
      <c r="H36" s="8">
        <v>-176</v>
      </c>
      <c r="I36" s="7">
        <v>162</v>
      </c>
      <c r="J36" s="7">
        <v>822</v>
      </c>
      <c r="L36" s="9">
        <f>C36/I36</f>
        <v>0.96913580246913578</v>
      </c>
      <c r="M36" s="8">
        <f>J36*L36</f>
        <v>796.62962962962956</v>
      </c>
      <c r="N36" s="8">
        <f>D36-M36</f>
        <v>-30.629629629629562</v>
      </c>
      <c r="O36" s="10">
        <f>N36/M36</f>
        <v>-3.8449021339904146E-2</v>
      </c>
      <c r="P36" s="10">
        <f>((C36-I36)/I36)</f>
        <v>-3.0864197530864196E-2</v>
      </c>
      <c r="Q36" s="11">
        <v>4.8789808917197455</v>
      </c>
      <c r="R36" s="11">
        <v>5.0740740740740744</v>
      </c>
    </row>
    <row r="37" spans="1:18" x14ac:dyDescent="0.15">
      <c r="A37">
        <v>37</v>
      </c>
      <c r="B37" s="1" t="s">
        <v>48</v>
      </c>
      <c r="C37" s="7">
        <v>151</v>
      </c>
      <c r="D37" s="7">
        <v>363</v>
      </c>
      <c r="E37" s="8">
        <v>-87</v>
      </c>
      <c r="F37" s="7">
        <v>154</v>
      </c>
      <c r="G37" s="7">
        <v>334</v>
      </c>
      <c r="H37" s="8">
        <v>-116</v>
      </c>
      <c r="I37" s="7">
        <v>181</v>
      </c>
      <c r="J37" s="7">
        <v>450</v>
      </c>
      <c r="L37" s="9">
        <f>C37/I37</f>
        <v>0.83425414364640882</v>
      </c>
      <c r="M37" s="8">
        <f>J37*L37</f>
        <v>375.41436464088395</v>
      </c>
      <c r="N37" s="8">
        <f>D37-M37</f>
        <v>-12.414364640883946</v>
      </c>
      <c r="O37" s="10">
        <f>N37/M37</f>
        <v>-3.3068432671081595E-2</v>
      </c>
      <c r="P37" s="10">
        <f>((C37-I37)/I37)</f>
        <v>-0.16574585635359115</v>
      </c>
      <c r="Q37" s="11">
        <v>2.4039735099337749</v>
      </c>
      <c r="R37" s="11">
        <v>2.4861878453038675</v>
      </c>
    </row>
    <row r="38" spans="1:18" x14ac:dyDescent="0.15">
      <c r="A38">
        <v>33</v>
      </c>
      <c r="B38" s="1" t="s">
        <v>44</v>
      </c>
      <c r="C38" s="7">
        <v>110</v>
      </c>
      <c r="D38" s="7">
        <v>677</v>
      </c>
      <c r="E38" s="8">
        <v>37</v>
      </c>
      <c r="F38" s="7">
        <v>102</v>
      </c>
      <c r="G38" s="7">
        <v>526</v>
      </c>
      <c r="H38" s="8">
        <v>-114</v>
      </c>
      <c r="I38" s="7">
        <v>102</v>
      </c>
      <c r="J38" s="7">
        <v>640</v>
      </c>
      <c r="L38" s="9">
        <f>C38/I38</f>
        <v>1.0784313725490196</v>
      </c>
      <c r="M38" s="8">
        <f>J38*L38</f>
        <v>690.19607843137248</v>
      </c>
      <c r="N38" s="8">
        <f>D38-M38</f>
        <v>-13.196078431372484</v>
      </c>
      <c r="O38" s="10">
        <f>N38/M38</f>
        <v>-1.9119318181818092E-2</v>
      </c>
      <c r="P38" s="27">
        <f>((C38-I38)/I38)</f>
        <v>7.8431372549019607E-2</v>
      </c>
      <c r="Q38" s="11">
        <v>6.1545454545454543</v>
      </c>
      <c r="R38" s="11">
        <v>6.2745098039215685</v>
      </c>
    </row>
    <row r="39" spans="1:18" x14ac:dyDescent="0.15">
      <c r="A39">
        <v>3</v>
      </c>
      <c r="B39" s="1" t="s">
        <v>14</v>
      </c>
      <c r="C39" s="7">
        <v>129</v>
      </c>
      <c r="D39" s="7">
        <v>599</v>
      </c>
      <c r="E39" s="8">
        <v>-271</v>
      </c>
      <c r="F39" s="7">
        <v>129</v>
      </c>
      <c r="G39" s="7">
        <v>361</v>
      </c>
      <c r="H39" s="8">
        <v>-509</v>
      </c>
      <c r="I39" s="7">
        <v>184</v>
      </c>
      <c r="J39" s="7">
        <v>870</v>
      </c>
      <c r="L39" s="9">
        <f>C39/I39</f>
        <v>0.70108695652173914</v>
      </c>
      <c r="M39" s="8">
        <f>J39*L39</f>
        <v>609.945652173913</v>
      </c>
      <c r="N39" s="8">
        <f>D39-M39</f>
        <v>-10.945652173913004</v>
      </c>
      <c r="O39" s="10">
        <f>N39/M39</f>
        <v>-1.7945290920431192E-2</v>
      </c>
      <c r="P39" s="10">
        <f>((C39-I39)/I39)</f>
        <v>-0.29891304347826086</v>
      </c>
      <c r="Q39" s="11">
        <v>4.6434108527131785</v>
      </c>
      <c r="R39" s="11">
        <v>4.7282608695652177</v>
      </c>
    </row>
    <row r="40" spans="1:18" x14ac:dyDescent="0.15">
      <c r="A40">
        <v>30</v>
      </c>
      <c r="B40" s="29" t="s">
        <v>41</v>
      </c>
      <c r="C40" s="7">
        <v>54</v>
      </c>
      <c r="D40" s="7">
        <v>206</v>
      </c>
      <c r="E40" s="8">
        <v>-26</v>
      </c>
      <c r="F40" s="7">
        <v>54</v>
      </c>
      <c r="G40" s="7">
        <v>199</v>
      </c>
      <c r="H40" s="8">
        <v>-33</v>
      </c>
      <c r="I40" s="7">
        <v>60</v>
      </c>
      <c r="J40" s="7">
        <v>232</v>
      </c>
      <c r="L40" s="9">
        <f>C40/I40</f>
        <v>0.9</v>
      </c>
      <c r="M40" s="8">
        <f>J40*L40</f>
        <v>208.8</v>
      </c>
      <c r="N40" s="8">
        <f>D40-M40</f>
        <v>-2.8000000000000114</v>
      </c>
      <c r="O40" s="10">
        <f>N40/M40</f>
        <v>-1.3409961685823809E-2</v>
      </c>
      <c r="P40" s="10">
        <f>((C40-I40)/I40)</f>
        <v>-0.1</v>
      </c>
      <c r="Q40" s="11">
        <v>3.8148148148148149</v>
      </c>
      <c r="R40" s="11">
        <v>3.8666666666666667</v>
      </c>
    </row>
    <row r="41" spans="1:18" x14ac:dyDescent="0.15">
      <c r="A41">
        <v>34</v>
      </c>
      <c r="B41" s="1" t="s">
        <v>45</v>
      </c>
      <c r="C41" s="7">
        <v>218</v>
      </c>
      <c r="D41" s="7">
        <v>1282</v>
      </c>
      <c r="E41" s="8">
        <v>18</v>
      </c>
      <c r="F41" s="7">
        <v>218</v>
      </c>
      <c r="G41" s="7">
        <v>1276</v>
      </c>
      <c r="H41" s="8">
        <v>12</v>
      </c>
      <c r="I41" s="7">
        <v>213</v>
      </c>
      <c r="J41" s="7">
        <v>1264</v>
      </c>
      <c r="L41" s="9">
        <f>C41/I41</f>
        <v>1.0234741784037558</v>
      </c>
      <c r="M41" s="8">
        <f>J41*L41</f>
        <v>1293.6713615023473</v>
      </c>
      <c r="N41" s="8">
        <f>D41-M41</f>
        <v>-11.671361502347281</v>
      </c>
      <c r="O41" s="10">
        <f>N41/M41</f>
        <v>-9.0218906050399603E-3</v>
      </c>
      <c r="P41" s="27">
        <f>((C41-I41)/I41)</f>
        <v>2.3474178403755867E-2</v>
      </c>
      <c r="Q41" s="11">
        <v>5.8807339449541285</v>
      </c>
      <c r="R41" s="11">
        <v>5.934272300469484</v>
      </c>
    </row>
    <row r="42" spans="1:18" x14ac:dyDescent="0.15">
      <c r="A42">
        <v>28</v>
      </c>
      <c r="B42" s="1" t="s">
        <v>39</v>
      </c>
      <c r="C42" s="7">
        <v>186</v>
      </c>
      <c r="D42" s="7">
        <v>1071</v>
      </c>
      <c r="E42" s="8">
        <v>-22</v>
      </c>
      <c r="F42" s="7">
        <v>186</v>
      </c>
      <c r="G42" s="7">
        <v>986</v>
      </c>
      <c r="H42" s="8">
        <v>-107</v>
      </c>
      <c r="I42" s="7">
        <v>189</v>
      </c>
      <c r="J42" s="7">
        <v>1093</v>
      </c>
      <c r="L42" s="9">
        <f>C42/I42</f>
        <v>0.98412698412698407</v>
      </c>
      <c r="M42" s="8">
        <f>J42*L42</f>
        <v>1075.6507936507935</v>
      </c>
      <c r="N42" s="8">
        <f>D42-M42</f>
        <v>-4.6507936507935028</v>
      </c>
      <c r="O42" s="10">
        <f>N42/M42</f>
        <v>-4.3237021515212751E-3</v>
      </c>
      <c r="P42" s="10">
        <f>((C42-I42)/I42)</f>
        <v>-1.5873015873015872E-2</v>
      </c>
      <c r="Q42" s="11">
        <v>5.758064516129032</v>
      </c>
      <c r="R42" s="11">
        <v>5.7830687830687832</v>
      </c>
    </row>
    <row r="43" spans="1:18" x14ac:dyDescent="0.15">
      <c r="A43">
        <v>7</v>
      </c>
      <c r="B43" s="1" t="s">
        <v>18</v>
      </c>
      <c r="C43" s="7">
        <v>160</v>
      </c>
      <c r="D43" s="7">
        <v>934</v>
      </c>
      <c r="E43" s="8">
        <v>-482</v>
      </c>
      <c r="F43" s="7">
        <v>161</v>
      </c>
      <c r="G43" s="7">
        <v>1099</v>
      </c>
      <c r="H43" s="8">
        <v>-317</v>
      </c>
      <c r="I43" s="7">
        <v>248</v>
      </c>
      <c r="J43" s="7">
        <v>1416</v>
      </c>
      <c r="L43" s="9">
        <f>C43/I43</f>
        <v>0.64516129032258063</v>
      </c>
      <c r="M43" s="8">
        <f>J43*L43</f>
        <v>913.54838709677415</v>
      </c>
      <c r="N43" s="8">
        <f>D43-M43</f>
        <v>20.45161290322585</v>
      </c>
      <c r="O43" s="10">
        <f>N43/M43</f>
        <v>2.2387005649717562E-2</v>
      </c>
      <c r="P43" s="25">
        <f>((C43-I43)/I43)</f>
        <v>-0.35483870967741937</v>
      </c>
      <c r="Q43" s="11">
        <v>5.8375000000000004</v>
      </c>
      <c r="R43" s="11">
        <v>5.709677419354839</v>
      </c>
    </row>
    <row r="44" spans="1:18" x14ac:dyDescent="0.15">
      <c r="A44">
        <v>22</v>
      </c>
      <c r="B44" s="1" t="s">
        <v>33</v>
      </c>
      <c r="C44" s="7">
        <v>184</v>
      </c>
      <c r="D44" s="7">
        <v>883</v>
      </c>
      <c r="E44" s="8">
        <v>-122</v>
      </c>
      <c r="F44" s="7">
        <v>184</v>
      </c>
      <c r="G44" s="7">
        <v>806</v>
      </c>
      <c r="H44" s="8">
        <v>-199</v>
      </c>
      <c r="I44" s="7">
        <v>216</v>
      </c>
      <c r="J44" s="7">
        <v>1005</v>
      </c>
      <c r="L44" s="9">
        <f>C44/I44</f>
        <v>0.85185185185185186</v>
      </c>
      <c r="M44" s="8">
        <f>J44*L44</f>
        <v>856.11111111111109</v>
      </c>
      <c r="N44" s="8">
        <f>D44-M44</f>
        <v>26.888888888888914</v>
      </c>
      <c r="O44" s="10">
        <f>N44/M44</f>
        <v>3.1408176508760578E-2</v>
      </c>
      <c r="P44" s="10">
        <f>((C44-I44)/I44)</f>
        <v>-0.14814814814814814</v>
      </c>
      <c r="Q44" s="11">
        <v>4.7989130434782608</v>
      </c>
      <c r="R44" s="11">
        <v>4.6527777777777777</v>
      </c>
    </row>
    <row r="45" spans="1:18" x14ac:dyDescent="0.15">
      <c r="A45">
        <v>51</v>
      </c>
      <c r="B45" s="1" t="s">
        <v>62</v>
      </c>
      <c r="C45" s="7">
        <v>82</v>
      </c>
      <c r="D45" s="7">
        <v>424</v>
      </c>
      <c r="E45" s="8">
        <v>-528</v>
      </c>
      <c r="F45" s="7">
        <v>82</v>
      </c>
      <c r="G45" s="7">
        <v>497</v>
      </c>
      <c r="H45" s="8">
        <v>-455</v>
      </c>
      <c r="I45" s="7">
        <v>192</v>
      </c>
      <c r="J45" s="7">
        <v>952</v>
      </c>
      <c r="L45" s="9">
        <f>C45/I45</f>
        <v>0.42708333333333331</v>
      </c>
      <c r="M45" s="8">
        <f>J45*L45</f>
        <v>406.58333333333331</v>
      </c>
      <c r="N45" s="8">
        <f>D45-M45</f>
        <v>17.416666666666686</v>
      </c>
      <c r="O45" s="10">
        <f>N45/M45</f>
        <v>4.2836646853863548E-2</v>
      </c>
      <c r="P45" s="25">
        <f>((C45-I45)/I45)</f>
        <v>-0.57291666666666663</v>
      </c>
      <c r="Q45" s="11">
        <v>5.1707317073170733</v>
      </c>
      <c r="R45" s="11">
        <v>4.958333333333333</v>
      </c>
    </row>
    <row r="46" spans="1:18" x14ac:dyDescent="0.15">
      <c r="A46">
        <v>29</v>
      </c>
      <c r="B46" s="1" t="s">
        <v>40</v>
      </c>
      <c r="C46" s="7">
        <v>158</v>
      </c>
      <c r="D46" s="7">
        <v>725</v>
      </c>
      <c r="E46" s="8">
        <v>3</v>
      </c>
      <c r="F46" s="7">
        <v>158</v>
      </c>
      <c r="G46" s="7">
        <v>700</v>
      </c>
      <c r="H46" s="8">
        <v>-22</v>
      </c>
      <c r="I46" s="7">
        <v>173</v>
      </c>
      <c r="J46" s="7">
        <v>722</v>
      </c>
      <c r="L46" s="9">
        <f>C46/I46</f>
        <v>0.91329479768786126</v>
      </c>
      <c r="M46" s="8">
        <f>J46*L46</f>
        <v>659.39884393063585</v>
      </c>
      <c r="N46" s="8">
        <f>D46-M46</f>
        <v>65.601156069364151</v>
      </c>
      <c r="O46" s="10">
        <f>N46/M46</f>
        <v>9.948630737403133E-2</v>
      </c>
      <c r="P46" s="10">
        <f>((C46-I46)/I46)</f>
        <v>-8.6705202312138727E-2</v>
      </c>
      <c r="Q46" s="11">
        <v>4.5886075949367084</v>
      </c>
      <c r="R46" s="11">
        <v>4.1734104046242777</v>
      </c>
    </row>
    <row r="47" spans="1:18" x14ac:dyDescent="0.15">
      <c r="A47">
        <v>20</v>
      </c>
      <c r="B47" s="1" t="s">
        <v>31</v>
      </c>
      <c r="C47" s="7">
        <v>72</v>
      </c>
      <c r="D47" s="7">
        <v>468</v>
      </c>
      <c r="E47" s="8">
        <v>-175</v>
      </c>
      <c r="F47" s="7">
        <v>72</v>
      </c>
      <c r="G47" s="7">
        <v>325</v>
      </c>
      <c r="H47" s="8">
        <v>-318</v>
      </c>
      <c r="I47" s="7">
        <v>121</v>
      </c>
      <c r="J47" s="7">
        <v>643</v>
      </c>
      <c r="L47" s="9">
        <f>C47/I47</f>
        <v>0.5950413223140496</v>
      </c>
      <c r="M47" s="8">
        <f>J47*L47</f>
        <v>382.61157024793391</v>
      </c>
      <c r="N47" s="8">
        <f>D47-M47</f>
        <v>85.388429752066088</v>
      </c>
      <c r="O47" s="10">
        <f>N47/M47</f>
        <v>0.22317262830482107</v>
      </c>
      <c r="P47" s="25">
        <f>((C47-I47)/I47)</f>
        <v>-0.4049586776859504</v>
      </c>
      <c r="Q47" s="11">
        <v>6.5</v>
      </c>
      <c r="R47" s="11">
        <v>5.3140495867768598</v>
      </c>
    </row>
    <row r="48" spans="1:18" x14ac:dyDescent="0.15">
      <c r="A48">
        <v>19</v>
      </c>
      <c r="B48" s="1" t="s">
        <v>30</v>
      </c>
      <c r="C48" s="7">
        <v>64</v>
      </c>
      <c r="D48" s="7">
        <v>186</v>
      </c>
      <c r="E48" s="8">
        <v>42</v>
      </c>
      <c r="F48" s="7">
        <v>64</v>
      </c>
      <c r="G48" s="7">
        <v>171</v>
      </c>
      <c r="H48" s="8">
        <v>27</v>
      </c>
      <c r="I48" s="7">
        <v>64</v>
      </c>
      <c r="J48" s="7">
        <v>144</v>
      </c>
      <c r="L48" s="9">
        <f>C48/I48</f>
        <v>1</v>
      </c>
      <c r="M48" s="8">
        <f>J48*L48</f>
        <v>144</v>
      </c>
      <c r="N48" s="8">
        <f>D48-M48</f>
        <v>42</v>
      </c>
      <c r="O48" s="10">
        <f>N48/M48</f>
        <v>0.29166666666666669</v>
      </c>
      <c r="P48" s="27">
        <f>((C48-I48)/I48)</f>
        <v>0</v>
      </c>
      <c r="Q48" s="11">
        <v>2.90625</v>
      </c>
      <c r="R48" s="11">
        <v>2.25</v>
      </c>
    </row>
    <row r="49" spans="1:18" x14ac:dyDescent="0.15">
      <c r="A49">
        <v>1</v>
      </c>
      <c r="B49" s="29" t="s">
        <v>71</v>
      </c>
      <c r="C49" s="7">
        <v>30</v>
      </c>
      <c r="D49" s="7">
        <v>189</v>
      </c>
      <c r="E49" s="8">
        <v>-44</v>
      </c>
      <c r="F49" s="7">
        <v>30</v>
      </c>
      <c r="G49" s="7">
        <v>154</v>
      </c>
      <c r="H49" s="8">
        <v>-79</v>
      </c>
      <c r="I49" s="7">
        <v>48</v>
      </c>
      <c r="J49" s="7">
        <v>233</v>
      </c>
      <c r="L49" s="9">
        <f>C49/I49</f>
        <v>0.625</v>
      </c>
      <c r="M49" s="8">
        <f>J49*L49</f>
        <v>145.625</v>
      </c>
      <c r="N49" s="8">
        <f>D49-M49</f>
        <v>43.375</v>
      </c>
      <c r="O49" s="10">
        <f>N49/M49</f>
        <v>0.29785407725321889</v>
      </c>
      <c r="P49" s="25">
        <f>((C49-I49)/I49)</f>
        <v>-0.375</v>
      </c>
      <c r="Q49" s="11">
        <v>6.3</v>
      </c>
      <c r="R49" s="11">
        <v>4.854166666666667</v>
      </c>
    </row>
    <row r="50" spans="1:18" x14ac:dyDescent="0.15">
      <c r="A50">
        <v>8</v>
      </c>
      <c r="B50" s="29" t="s">
        <v>19</v>
      </c>
      <c r="C50" s="7">
        <v>115</v>
      </c>
      <c r="D50" s="7">
        <v>600</v>
      </c>
      <c r="E50" s="8">
        <v>-134</v>
      </c>
      <c r="F50" s="7">
        <v>123</v>
      </c>
      <c r="G50" s="7">
        <v>390</v>
      </c>
      <c r="H50" s="8">
        <v>-344</v>
      </c>
      <c r="I50" s="7">
        <v>184</v>
      </c>
      <c r="J50" s="7">
        <v>734</v>
      </c>
      <c r="L50" s="9">
        <f>C50/I50</f>
        <v>0.625</v>
      </c>
      <c r="M50" s="8">
        <f>J50*L50</f>
        <v>458.75</v>
      </c>
      <c r="N50" s="8">
        <f>D50-M50</f>
        <v>141.25</v>
      </c>
      <c r="O50" s="10">
        <f>N50/M50</f>
        <v>0.30790190735694822</v>
      </c>
      <c r="P50" s="25">
        <f>((C50-I50)/I50)</f>
        <v>-0.375</v>
      </c>
      <c r="Q50" s="11">
        <v>5.2173913043478262</v>
      </c>
      <c r="R50" s="11">
        <v>3.9891304347826089</v>
      </c>
    </row>
    <row r="51" spans="1:18" x14ac:dyDescent="0.15">
      <c r="A51">
        <v>45</v>
      </c>
      <c r="B51" s="29" t="s">
        <v>56</v>
      </c>
      <c r="C51" s="7">
        <v>36</v>
      </c>
      <c r="D51" s="7">
        <v>123</v>
      </c>
      <c r="E51" s="8">
        <v>22</v>
      </c>
      <c r="F51" s="7">
        <v>36</v>
      </c>
      <c r="G51" s="7">
        <v>92</v>
      </c>
      <c r="H51" s="8">
        <v>-9</v>
      </c>
      <c r="I51" s="7">
        <v>39</v>
      </c>
      <c r="J51" s="7">
        <v>101</v>
      </c>
      <c r="L51" s="9">
        <f>C51/I51</f>
        <v>0.92307692307692313</v>
      </c>
      <c r="M51" s="8">
        <f>J51*L51</f>
        <v>93.230769230769241</v>
      </c>
      <c r="N51" s="8">
        <f>D51-M51</f>
        <v>29.769230769230759</v>
      </c>
      <c r="O51" s="10">
        <f>N51/M51</f>
        <v>0.31930693069306915</v>
      </c>
      <c r="P51" s="10">
        <f>((C51-I51)/I51)</f>
        <v>-7.6923076923076927E-2</v>
      </c>
      <c r="Q51" s="11">
        <v>3.4166666666666665</v>
      </c>
      <c r="R51" s="11">
        <v>2.5897435897435899</v>
      </c>
    </row>
    <row r="52" spans="1:18" x14ac:dyDescent="0.15">
      <c r="A52">
        <v>11</v>
      </c>
      <c r="B52" s="1" t="s">
        <v>22</v>
      </c>
      <c r="C52" s="7">
        <v>189</v>
      </c>
      <c r="D52" s="7">
        <v>953</v>
      </c>
      <c r="E52" s="8">
        <v>267</v>
      </c>
      <c r="F52" s="7">
        <v>187</v>
      </c>
      <c r="G52" s="7">
        <v>734</v>
      </c>
      <c r="H52" s="8">
        <v>48</v>
      </c>
      <c r="I52" s="7">
        <v>181</v>
      </c>
      <c r="J52" s="7">
        <v>686</v>
      </c>
      <c r="L52" s="9">
        <f>C52/I52</f>
        <v>1.0441988950276244</v>
      </c>
      <c r="M52" s="8">
        <f>J52*L52</f>
        <v>716.32044198895039</v>
      </c>
      <c r="N52" s="8">
        <f>D52-M52</f>
        <v>236.67955801104961</v>
      </c>
      <c r="O52" s="10">
        <f>N52/M52</f>
        <v>0.33041016860258821</v>
      </c>
      <c r="P52" s="27">
        <f>((C52-I52)/I52)</f>
        <v>4.4198895027624308E-2</v>
      </c>
      <c r="Q52" s="11">
        <v>5.0423280423280428</v>
      </c>
      <c r="R52" s="11">
        <v>3.7900552486187844</v>
      </c>
    </row>
    <row r="53" spans="1:18" x14ac:dyDescent="0.15">
      <c r="A53">
        <v>27</v>
      </c>
      <c r="B53" s="29" t="s">
        <v>38</v>
      </c>
      <c r="C53" s="7">
        <v>55</v>
      </c>
      <c r="D53" s="7">
        <v>249</v>
      </c>
      <c r="E53" s="8">
        <v>79</v>
      </c>
      <c r="F53" s="7">
        <v>55</v>
      </c>
      <c r="G53" s="7">
        <v>131</v>
      </c>
      <c r="H53" s="8">
        <v>-39</v>
      </c>
      <c r="I53" s="7">
        <v>50</v>
      </c>
      <c r="J53" s="7">
        <v>170</v>
      </c>
      <c r="L53" s="9">
        <f>C53/I53</f>
        <v>1.1000000000000001</v>
      </c>
      <c r="M53" s="8">
        <f>J53*L53</f>
        <v>187.00000000000003</v>
      </c>
      <c r="N53" s="8">
        <f>D53-M53</f>
        <v>61.999999999999972</v>
      </c>
      <c r="O53" s="10">
        <f>N53/M53</f>
        <v>0.3315508021390372</v>
      </c>
      <c r="P53" s="27">
        <f>((C53-I53)/I53)</f>
        <v>0.1</v>
      </c>
      <c r="Q53" s="11">
        <v>4.5272727272727273</v>
      </c>
      <c r="R53" s="11">
        <v>3.4</v>
      </c>
    </row>
    <row r="54" spans="1:18" x14ac:dyDescent="0.15">
      <c r="A54">
        <v>5</v>
      </c>
      <c r="B54" s="29" t="s">
        <v>75</v>
      </c>
      <c r="C54" s="7">
        <v>60</v>
      </c>
      <c r="D54" s="7">
        <v>260</v>
      </c>
      <c r="E54" s="8">
        <v>115</v>
      </c>
      <c r="F54" s="7">
        <v>60</v>
      </c>
      <c r="G54" s="7">
        <v>223</v>
      </c>
      <c r="H54" s="8">
        <v>78</v>
      </c>
      <c r="I54" s="7">
        <v>60</v>
      </c>
      <c r="J54" s="7">
        <v>145</v>
      </c>
      <c r="L54" s="9">
        <f>C54/I54</f>
        <v>1</v>
      </c>
      <c r="M54" s="8">
        <f>J54*L54</f>
        <v>145</v>
      </c>
      <c r="N54" s="8">
        <f>D54-M54</f>
        <v>115</v>
      </c>
      <c r="O54" s="10">
        <f>N54/M54</f>
        <v>0.7931034482758621</v>
      </c>
      <c r="P54" s="27">
        <f>((C54-I54)/I54)</f>
        <v>0</v>
      </c>
      <c r="Q54" s="11">
        <v>4.333333333333333</v>
      </c>
      <c r="R54" s="11">
        <v>2.4166666666666665</v>
      </c>
    </row>
    <row r="55" spans="1:18" x14ac:dyDescent="0.15">
      <c r="A55">
        <v>39</v>
      </c>
      <c r="B55" s="1" t="s">
        <v>50</v>
      </c>
      <c r="C55" s="7">
        <v>90</v>
      </c>
      <c r="D55" s="7">
        <v>656</v>
      </c>
      <c r="E55" s="8"/>
      <c r="F55" s="7">
        <v>90</v>
      </c>
      <c r="G55" s="7">
        <v>655</v>
      </c>
      <c r="H55" s="8"/>
      <c r="I55" s="7"/>
      <c r="J55" s="7"/>
      <c r="L55" s="9"/>
      <c r="M55" s="8"/>
      <c r="N55" s="8"/>
      <c r="O55" s="10"/>
      <c r="P55" s="10"/>
      <c r="Q55" s="11"/>
      <c r="R55" s="11"/>
    </row>
    <row r="56" spans="1:18" x14ac:dyDescent="0.15">
      <c r="A56">
        <v>54</v>
      </c>
      <c r="D56" s="28">
        <f>AVERAGE(D3:D54)</f>
        <v>796.88461538461536</v>
      </c>
      <c r="G56" s="28">
        <f>AVERAGE(G3:G54)</f>
        <v>778.42307692307691</v>
      </c>
      <c r="K56" s="1" t="s">
        <v>73</v>
      </c>
      <c r="L56" s="14">
        <f>AVERAGE(L3:L54)</f>
        <v>0.81194093194123984</v>
      </c>
      <c r="M56" s="14">
        <f t="shared" ref="M56:R56" si="0">AVERAGE(M3:M54)</f>
        <v>917.47272594228946</v>
      </c>
      <c r="N56" s="14">
        <f t="shared" si="0"/>
        <v>-120.58811055767411</v>
      </c>
      <c r="O56" s="16">
        <f t="shared" si="0"/>
        <v>-6.984847959291203E-2</v>
      </c>
      <c r="P56" s="16">
        <f t="shared" si="0"/>
        <v>-0.18805906805876035</v>
      </c>
      <c r="Q56" s="14">
        <f t="shared" si="0"/>
        <v>4.1990325685759107</v>
      </c>
      <c r="R56" s="14">
        <f t="shared" si="0"/>
        <v>4.6180281455443755</v>
      </c>
    </row>
    <row r="57" spans="1:18" x14ac:dyDescent="0.15">
      <c r="A57">
        <v>55</v>
      </c>
      <c r="B57" t="s">
        <v>65</v>
      </c>
      <c r="L57" t="s">
        <v>69</v>
      </c>
    </row>
    <row r="58" spans="1:18" x14ac:dyDescent="0.15">
      <c r="L58" t="s">
        <v>68</v>
      </c>
    </row>
    <row r="59" spans="1:18" x14ac:dyDescent="0.15">
      <c r="B59" t="s">
        <v>66</v>
      </c>
      <c r="C59" t="s">
        <v>67</v>
      </c>
      <c r="N59" s="17">
        <f>M56+N56</f>
        <v>796.88461538461536</v>
      </c>
    </row>
    <row r="60" spans="1:18" x14ac:dyDescent="0.15">
      <c r="P60" s="40"/>
      <c r="Q60" t="s">
        <v>79</v>
      </c>
    </row>
    <row r="61" spans="1:18" x14ac:dyDescent="0.15">
      <c r="N61" s="18">
        <f>N56/M56</f>
        <v>-0.13143509027347294</v>
      </c>
      <c r="P61" s="41"/>
      <c r="Q61" t="s">
        <v>80</v>
      </c>
    </row>
    <row r="62" spans="1:18" ht="27.75" customHeight="1" x14ac:dyDescent="0.15">
      <c r="B62" s="32" t="s">
        <v>81</v>
      </c>
      <c r="C62" s="33"/>
      <c r="D62" s="33"/>
      <c r="E62" s="33"/>
      <c r="F62" s="33"/>
      <c r="G62" s="33"/>
      <c r="H62" s="33"/>
      <c r="I62" s="33"/>
      <c r="J62" s="34"/>
    </row>
    <row r="63" spans="1:18" ht="27.75" customHeight="1" x14ac:dyDescent="0.15">
      <c r="B63" s="35"/>
      <c r="C63" s="30"/>
      <c r="D63" s="30"/>
      <c r="E63" s="30"/>
      <c r="F63" s="30"/>
      <c r="G63" s="30"/>
      <c r="H63" s="30"/>
      <c r="I63" s="30"/>
      <c r="J63" s="36"/>
    </row>
    <row r="64" spans="1:18" ht="27.75" customHeight="1" x14ac:dyDescent="0.15">
      <c r="B64" s="35"/>
      <c r="C64" s="30"/>
      <c r="D64" s="30"/>
      <c r="E64" s="30"/>
      <c r="F64" s="30"/>
      <c r="G64" s="30"/>
      <c r="H64" s="30"/>
      <c r="I64" s="30"/>
      <c r="J64" s="36"/>
    </row>
    <row r="65" spans="2:10" ht="27.75" customHeight="1" x14ac:dyDescent="0.15">
      <c r="B65" s="35"/>
      <c r="C65" s="30"/>
      <c r="D65" s="30"/>
      <c r="E65" s="30"/>
      <c r="F65" s="30"/>
      <c r="G65" s="30"/>
      <c r="H65" s="30"/>
      <c r="I65" s="30"/>
      <c r="J65" s="36"/>
    </row>
    <row r="66" spans="2:10" ht="59.25" customHeight="1" x14ac:dyDescent="0.15">
      <c r="B66" s="35"/>
      <c r="C66" s="30"/>
      <c r="D66" s="30"/>
      <c r="E66" s="30"/>
      <c r="F66" s="30"/>
      <c r="G66" s="30"/>
      <c r="H66" s="30"/>
      <c r="I66" s="30"/>
      <c r="J66" s="36"/>
    </row>
    <row r="67" spans="2:10" ht="71.25" customHeight="1" x14ac:dyDescent="0.15">
      <c r="B67" s="35"/>
      <c r="C67" s="30"/>
      <c r="D67" s="30"/>
      <c r="E67" s="30"/>
      <c r="F67" s="30"/>
      <c r="G67" s="30"/>
      <c r="H67" s="30"/>
      <c r="I67" s="30"/>
      <c r="J67" s="36"/>
    </row>
    <row r="68" spans="2:10" ht="69" customHeight="1" x14ac:dyDescent="0.15">
      <c r="B68" s="37"/>
      <c r="C68" s="38"/>
      <c r="D68" s="38"/>
      <c r="E68" s="38"/>
      <c r="F68" s="38"/>
      <c r="G68" s="38"/>
      <c r="H68" s="38"/>
      <c r="I68" s="38"/>
      <c r="J68" s="39"/>
    </row>
  </sheetData>
  <sortState xmlns:xlrd2="http://schemas.microsoft.com/office/spreadsheetml/2017/richdata2" ref="A3:R54">
    <sortCondition ref="O3:O54"/>
  </sortState>
  <mergeCells count="3">
    <mergeCell ref="C1:E1"/>
    <mergeCell ref="I1:J1"/>
    <mergeCell ref="B62:J68"/>
  </mergeCells>
  <phoneticPr fontId="2"/>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AERAdata</vt:lpstr>
      <vt:lpstr>AERAdata (定員増減率順)</vt:lpstr>
      <vt:lpstr>AERAdata (志望者増減率順)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久田信行</dc:creator>
  <cp:lastModifiedBy>久田信行</cp:lastModifiedBy>
  <dcterms:created xsi:type="dcterms:W3CDTF">2019-03-11T01:16:41Z</dcterms:created>
  <dcterms:modified xsi:type="dcterms:W3CDTF">2019-03-11T05:13:00Z</dcterms:modified>
</cp:coreProperties>
</file>